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03"/>
  <workbookPr filterPrivacy="1"/>
  <xr:revisionPtr revIDLastSave="0" documentId="13_ncr:1_{AFF26794-7BA5-D34C-8D32-A2D32751E8C5}" xr6:coauthVersionLast="47" xr6:coauthVersionMax="47" xr10:uidLastSave="{00000000-0000-0000-0000-000000000000}"/>
  <bookViews>
    <workbookView xWindow="11320" yWindow="1260" windowWidth="21820" windowHeight="13900" tabRatio="780" activeTab="1" xr2:uid="{00000000-000D-0000-FFFF-FFFF00000000}"/>
  </bookViews>
  <sheets>
    <sheet name="リスト" sheetId="89" state="hidden" r:id="rId1"/>
    <sheet name="講演会・研修" sheetId="98" r:id="rId2"/>
    <sheet name="会議出席" sheetId="108" r:id="rId3"/>
    <sheet name="執筆" sheetId="100" r:id="rId4"/>
    <sheet name="【記入例】講演会・研修" sheetId="107" r:id="rId5"/>
    <sheet name="【記入例】会議出席" sheetId="109" r:id="rId6"/>
    <sheet name="【記入例】執筆" sheetId="106" r:id="rId7"/>
  </sheets>
  <definedNames>
    <definedName name="_1">リスト!$C$4:$C$34</definedName>
    <definedName name="_10">リスト!$L$4:$L$34</definedName>
    <definedName name="_11">リスト!$M$4:$M$33</definedName>
    <definedName name="_12">リスト!$N$4:$N$34</definedName>
    <definedName name="_2">リスト!$D$4:$D$32</definedName>
    <definedName name="_2026">リスト!$G$3:$N$3</definedName>
    <definedName name="_2027">リスト!$C$3:$D$3</definedName>
    <definedName name="_3">リスト!$E$4:$E$34</definedName>
    <definedName name="_4">リスト!$F$4:$F$33</definedName>
    <definedName name="_5">リスト!$G$4:$G$34</definedName>
    <definedName name="_6">リスト!$H$4:$H$33</definedName>
    <definedName name="_7">リスト!$I$4:$I$34</definedName>
    <definedName name="_8">リスト!$J$4:$J$34</definedName>
    <definedName name="_9">リスト!$K$4:$K$33</definedName>
    <definedName name="_xlnm.Print_Area" localSheetId="5">【記入例】会議出席!$A$1:$Z$48</definedName>
    <definedName name="_xlnm.Print_Area" localSheetId="4">【記入例】講演会・研修!$A$1:$W$50</definedName>
    <definedName name="_xlnm.Print_Area" localSheetId="6">【記入例】執筆!$A$1:$O$49</definedName>
    <definedName name="_xlnm.Print_Area" localSheetId="2">会議出席!$A$1:$Z$48</definedName>
    <definedName name="_xlnm.Print_Area" localSheetId="1">講演会・研修!$A$1:$W$50</definedName>
    <definedName name="_xlnm.Print_Area" localSheetId="3">執筆!$A$1:$O$49</definedName>
    <definedName name="往復区分">リスト!#REF!</definedName>
    <definedName name="業界">リスト!$R$1:$T$1</definedName>
    <definedName name="事業名">リスト!#REF!</definedName>
    <definedName name="時間単価">リスト!$W$2:$X$34</definedName>
    <definedName name="執筆">リスト!$P$3:$Q$7</definedName>
    <definedName name="執筆２">リスト!$O$3:$O$7</definedName>
    <definedName name="種別">リスト!#REF!</definedName>
    <definedName name="大学">リスト!$R$2:$R$12</definedName>
    <definedName name="地方公共団体等">リスト!$T$2:$T$12</definedName>
    <definedName name="補助対象事業">リスト!#REF!</definedName>
    <definedName name="民間">リスト!$S$2:$S$12</definedName>
    <definedName name="曜日">リスト!#REF!</definedName>
    <definedName name="曜日判定">リスト!$A$2:$B$648</definedName>
    <definedName name="曜日変換">リスト!#REF!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0" i="108" l="1"/>
  <c r="P40" i="108" s="1"/>
  <c r="U42" i="98"/>
  <c r="S42" i="98"/>
  <c r="P42" i="98"/>
  <c r="O42" i="98"/>
  <c r="N42" i="98"/>
  <c r="L42" i="98"/>
  <c r="S13" i="98"/>
  <c r="P13" i="98"/>
  <c r="O13" i="98"/>
  <c r="N13" i="98"/>
  <c r="L13" i="98"/>
  <c r="C1" i="106"/>
  <c r="C1" i="109"/>
  <c r="C1" i="107"/>
  <c r="R39" i="108"/>
  <c r="R37" i="108"/>
  <c r="R36" i="108"/>
  <c r="R33" i="108"/>
  <c r="R32" i="108"/>
  <c r="R31" i="108"/>
  <c r="R29" i="108"/>
  <c r="R28" i="108"/>
  <c r="R25" i="108"/>
  <c r="R24" i="108"/>
  <c r="R23" i="108"/>
  <c r="R20" i="108"/>
  <c r="R16" i="108"/>
  <c r="R15" i="108"/>
  <c r="R12" i="108"/>
  <c r="R37" i="109"/>
  <c r="R35" i="109"/>
  <c r="R29" i="109"/>
  <c r="R21" i="109"/>
  <c r="R13" i="109"/>
  <c r="R12" i="109"/>
  <c r="S12" i="109"/>
  <c r="X40" i="108"/>
  <c r="X39" i="108"/>
  <c r="X38" i="108"/>
  <c r="X37" i="108"/>
  <c r="X36" i="108"/>
  <c r="X35" i="108"/>
  <c r="X34" i="108"/>
  <c r="X33" i="108"/>
  <c r="X32" i="108"/>
  <c r="X31" i="108"/>
  <c r="X30" i="108"/>
  <c r="X29" i="108"/>
  <c r="X28" i="108"/>
  <c r="X27" i="108"/>
  <c r="X26" i="108"/>
  <c r="X25" i="108"/>
  <c r="X24" i="108"/>
  <c r="X23" i="108"/>
  <c r="X22" i="108"/>
  <c r="X21" i="108"/>
  <c r="X20" i="108"/>
  <c r="X19" i="108"/>
  <c r="X18" i="108"/>
  <c r="X17" i="108"/>
  <c r="X16" i="108"/>
  <c r="X15" i="108"/>
  <c r="X14" i="108"/>
  <c r="X13" i="108"/>
  <c r="X12" i="108"/>
  <c r="X40" i="109"/>
  <c r="X39" i="109"/>
  <c r="X38" i="109"/>
  <c r="X37" i="109"/>
  <c r="X36" i="109"/>
  <c r="X35" i="109"/>
  <c r="X34" i="109"/>
  <c r="X33" i="109"/>
  <c r="X32" i="109"/>
  <c r="X31" i="109"/>
  <c r="X30" i="109"/>
  <c r="X29" i="109"/>
  <c r="X28" i="109"/>
  <c r="X27" i="109"/>
  <c r="X26" i="109"/>
  <c r="X25" i="109"/>
  <c r="X24" i="109"/>
  <c r="X23" i="109"/>
  <c r="X22" i="109"/>
  <c r="X21" i="109"/>
  <c r="X20" i="109"/>
  <c r="X19" i="109"/>
  <c r="X18" i="109"/>
  <c r="X17" i="109"/>
  <c r="X16" i="109"/>
  <c r="X15" i="109"/>
  <c r="X14" i="109"/>
  <c r="X13" i="109"/>
  <c r="P40" i="109"/>
  <c r="Q40" i="109" s="1"/>
  <c r="S40" i="109" s="1"/>
  <c r="N40" i="109"/>
  <c r="D40" i="109"/>
  <c r="N39" i="109"/>
  <c r="P39" i="109" s="1"/>
  <c r="D39" i="109"/>
  <c r="P38" i="109"/>
  <c r="Q38" i="109" s="1"/>
  <c r="S38" i="109" s="1"/>
  <c r="N38" i="109"/>
  <c r="D38" i="109"/>
  <c r="P37" i="109"/>
  <c r="Q37" i="109" s="1"/>
  <c r="S37" i="109" s="1"/>
  <c r="N37" i="109"/>
  <c r="D37" i="109"/>
  <c r="N36" i="109"/>
  <c r="P36" i="109" s="1"/>
  <c r="D36" i="109"/>
  <c r="P35" i="109"/>
  <c r="Q35" i="109" s="1"/>
  <c r="S35" i="109" s="1"/>
  <c r="N35" i="109"/>
  <c r="D35" i="109"/>
  <c r="N34" i="109"/>
  <c r="P34" i="109" s="1"/>
  <c r="D34" i="109"/>
  <c r="N33" i="109"/>
  <c r="P33" i="109" s="1"/>
  <c r="D33" i="109"/>
  <c r="P32" i="109"/>
  <c r="Q32" i="109" s="1"/>
  <c r="S32" i="109" s="1"/>
  <c r="N32" i="109"/>
  <c r="D32" i="109"/>
  <c r="N31" i="109"/>
  <c r="P31" i="109" s="1"/>
  <c r="D31" i="109"/>
  <c r="N30" i="109"/>
  <c r="P30" i="109" s="1"/>
  <c r="D30" i="109"/>
  <c r="P29" i="109"/>
  <c r="Q29" i="109" s="1"/>
  <c r="S29" i="109" s="1"/>
  <c r="N29" i="109"/>
  <c r="D29" i="109"/>
  <c r="N28" i="109"/>
  <c r="P28" i="109" s="1"/>
  <c r="D28" i="109"/>
  <c r="P27" i="109"/>
  <c r="Q27" i="109" s="1"/>
  <c r="S27" i="109" s="1"/>
  <c r="N27" i="109"/>
  <c r="D27" i="109"/>
  <c r="N26" i="109"/>
  <c r="P26" i="109" s="1"/>
  <c r="D26" i="109"/>
  <c r="N25" i="109"/>
  <c r="P25" i="109" s="1"/>
  <c r="D25" i="109"/>
  <c r="P24" i="109"/>
  <c r="Q24" i="109" s="1"/>
  <c r="S24" i="109" s="1"/>
  <c r="N24" i="109"/>
  <c r="D24" i="109"/>
  <c r="N23" i="109"/>
  <c r="P23" i="109" s="1"/>
  <c r="D23" i="109"/>
  <c r="N22" i="109"/>
  <c r="P22" i="109" s="1"/>
  <c r="D22" i="109"/>
  <c r="P21" i="109"/>
  <c r="Q21" i="109" s="1"/>
  <c r="S21" i="109" s="1"/>
  <c r="N21" i="109"/>
  <c r="D21" i="109"/>
  <c r="N20" i="109"/>
  <c r="P20" i="109" s="1"/>
  <c r="D20" i="109"/>
  <c r="P19" i="109"/>
  <c r="Q19" i="109" s="1"/>
  <c r="S19" i="109" s="1"/>
  <c r="N19" i="109"/>
  <c r="D19" i="109"/>
  <c r="N18" i="109"/>
  <c r="P18" i="109" s="1"/>
  <c r="D18" i="109"/>
  <c r="N17" i="109"/>
  <c r="P17" i="109" s="1"/>
  <c r="D17" i="109"/>
  <c r="P16" i="109"/>
  <c r="Q16" i="109" s="1"/>
  <c r="S16" i="109" s="1"/>
  <c r="N16" i="109"/>
  <c r="D16" i="109"/>
  <c r="N15" i="109"/>
  <c r="P15" i="109" s="1"/>
  <c r="D15" i="109"/>
  <c r="N14" i="109"/>
  <c r="P14" i="109" s="1"/>
  <c r="D14" i="109"/>
  <c r="P13" i="109"/>
  <c r="Q13" i="109" s="1"/>
  <c r="S13" i="109" s="1"/>
  <c r="N13" i="109"/>
  <c r="D13" i="109"/>
  <c r="N12" i="109"/>
  <c r="P12" i="109" s="1"/>
  <c r="Q12" i="109" s="1"/>
  <c r="D12" i="109"/>
  <c r="N11" i="109"/>
  <c r="P11" i="109" s="1"/>
  <c r="Q11" i="109" s="1"/>
  <c r="S11" i="109" s="1"/>
  <c r="D11" i="109"/>
  <c r="AC43" i="89"/>
  <c r="AC42" i="89"/>
  <c r="AC41" i="89"/>
  <c r="AC40" i="89"/>
  <c r="AC39" i="89"/>
  <c r="AC38" i="89"/>
  <c r="AC37" i="89"/>
  <c r="AC36" i="89"/>
  <c r="AC35" i="89"/>
  <c r="AC34" i="89"/>
  <c r="AC33" i="89"/>
  <c r="AC32" i="89"/>
  <c r="AC31" i="89"/>
  <c r="AC30" i="89"/>
  <c r="AC29" i="89"/>
  <c r="AC28" i="89"/>
  <c r="AC27" i="89"/>
  <c r="AC26" i="89"/>
  <c r="AC25" i="89"/>
  <c r="AC24" i="89"/>
  <c r="AC23" i="89"/>
  <c r="AC22" i="89"/>
  <c r="AC21" i="89"/>
  <c r="AC20" i="89"/>
  <c r="AC19" i="89"/>
  <c r="AC18" i="89"/>
  <c r="AC17" i="89"/>
  <c r="AC16" i="89"/>
  <c r="AC15" i="89"/>
  <c r="AC14" i="89"/>
  <c r="AC13" i="89"/>
  <c r="AC12" i="89"/>
  <c r="AC11" i="89"/>
  <c r="AC10" i="89"/>
  <c r="AC9" i="89"/>
  <c r="AC8" i="89"/>
  <c r="AC7" i="89"/>
  <c r="AC6" i="89"/>
  <c r="AC5" i="89"/>
  <c r="AC4" i="89"/>
  <c r="AC3" i="89"/>
  <c r="AC2" i="89"/>
  <c r="D40" i="108"/>
  <c r="N39" i="108"/>
  <c r="P39" i="108" s="1"/>
  <c r="Q39" i="108" s="1"/>
  <c r="S39" i="108" s="1"/>
  <c r="D39" i="108"/>
  <c r="N38" i="108"/>
  <c r="P38" i="108" s="1"/>
  <c r="V38" i="108" s="1"/>
  <c r="D38" i="108"/>
  <c r="N37" i="108"/>
  <c r="P37" i="108" s="1"/>
  <c r="Q37" i="108" s="1"/>
  <c r="S37" i="108" s="1"/>
  <c r="D37" i="108"/>
  <c r="N36" i="108"/>
  <c r="P36" i="108" s="1"/>
  <c r="Q36" i="108" s="1"/>
  <c r="S36" i="108" s="1"/>
  <c r="D36" i="108"/>
  <c r="N35" i="108"/>
  <c r="P35" i="108" s="1"/>
  <c r="Q35" i="108" s="1"/>
  <c r="S35" i="108" s="1"/>
  <c r="D35" i="108"/>
  <c r="N34" i="108"/>
  <c r="P34" i="108" s="1"/>
  <c r="Q34" i="108" s="1"/>
  <c r="S34" i="108" s="1"/>
  <c r="D34" i="108"/>
  <c r="N33" i="108"/>
  <c r="P33" i="108" s="1"/>
  <c r="Q33" i="108" s="1"/>
  <c r="S33" i="108" s="1"/>
  <c r="D33" i="108"/>
  <c r="N32" i="108"/>
  <c r="P32" i="108" s="1"/>
  <c r="Q32" i="108" s="1"/>
  <c r="S32" i="108" s="1"/>
  <c r="D32" i="108"/>
  <c r="N31" i="108"/>
  <c r="P31" i="108" s="1"/>
  <c r="Q31" i="108" s="1"/>
  <c r="S31" i="108" s="1"/>
  <c r="D31" i="108"/>
  <c r="N30" i="108"/>
  <c r="P30" i="108" s="1"/>
  <c r="Q30" i="108" s="1"/>
  <c r="S30" i="108" s="1"/>
  <c r="D30" i="108"/>
  <c r="N29" i="108"/>
  <c r="P29" i="108" s="1"/>
  <c r="Q29" i="108" s="1"/>
  <c r="S29" i="108" s="1"/>
  <c r="D29" i="108"/>
  <c r="N28" i="108"/>
  <c r="P28" i="108" s="1"/>
  <c r="Q28" i="108" s="1"/>
  <c r="S28" i="108" s="1"/>
  <c r="D28" i="108"/>
  <c r="N27" i="108"/>
  <c r="P27" i="108" s="1"/>
  <c r="Q27" i="108" s="1"/>
  <c r="S27" i="108" s="1"/>
  <c r="D27" i="108"/>
  <c r="N26" i="108"/>
  <c r="P26" i="108" s="1"/>
  <c r="Q26" i="108" s="1"/>
  <c r="S26" i="108" s="1"/>
  <c r="D26" i="108"/>
  <c r="N25" i="108"/>
  <c r="P25" i="108" s="1"/>
  <c r="Q25" i="108" s="1"/>
  <c r="S25" i="108" s="1"/>
  <c r="D25" i="108"/>
  <c r="N24" i="108"/>
  <c r="P24" i="108" s="1"/>
  <c r="Q24" i="108" s="1"/>
  <c r="S24" i="108" s="1"/>
  <c r="D24" i="108"/>
  <c r="N23" i="108"/>
  <c r="P23" i="108" s="1"/>
  <c r="Q23" i="108" s="1"/>
  <c r="S23" i="108" s="1"/>
  <c r="D23" i="108"/>
  <c r="N22" i="108"/>
  <c r="P22" i="108" s="1"/>
  <c r="Q22" i="108" s="1"/>
  <c r="S22" i="108" s="1"/>
  <c r="D22" i="108"/>
  <c r="N21" i="108"/>
  <c r="P21" i="108" s="1"/>
  <c r="Q21" i="108" s="1"/>
  <c r="S21" i="108" s="1"/>
  <c r="D21" i="108"/>
  <c r="N20" i="108"/>
  <c r="P20" i="108" s="1"/>
  <c r="Q20" i="108" s="1"/>
  <c r="S20" i="108" s="1"/>
  <c r="D20" i="108"/>
  <c r="N19" i="108"/>
  <c r="P19" i="108" s="1"/>
  <c r="Q19" i="108" s="1"/>
  <c r="S19" i="108" s="1"/>
  <c r="D19" i="108"/>
  <c r="N18" i="108"/>
  <c r="P18" i="108" s="1"/>
  <c r="Q18" i="108" s="1"/>
  <c r="S18" i="108" s="1"/>
  <c r="D18" i="108"/>
  <c r="N17" i="108"/>
  <c r="P17" i="108" s="1"/>
  <c r="Q17" i="108" s="1"/>
  <c r="S17" i="108" s="1"/>
  <c r="D17" i="108"/>
  <c r="N16" i="108"/>
  <c r="P16" i="108" s="1"/>
  <c r="Q16" i="108" s="1"/>
  <c r="S16" i="108" s="1"/>
  <c r="D16" i="108"/>
  <c r="N15" i="108"/>
  <c r="P15" i="108" s="1"/>
  <c r="Q15" i="108" s="1"/>
  <c r="S15" i="108" s="1"/>
  <c r="D15" i="108"/>
  <c r="N14" i="108"/>
  <c r="P14" i="108" s="1"/>
  <c r="Q14" i="108" s="1"/>
  <c r="S14" i="108" s="1"/>
  <c r="D14" i="108"/>
  <c r="N13" i="108"/>
  <c r="P13" i="108" s="1"/>
  <c r="Q13" i="108" s="1"/>
  <c r="S13" i="108" s="1"/>
  <c r="D13" i="108"/>
  <c r="N12" i="108"/>
  <c r="P12" i="108" s="1"/>
  <c r="Q12" i="108" s="1"/>
  <c r="S12" i="108" s="1"/>
  <c r="D12" i="108"/>
  <c r="N11" i="108"/>
  <c r="P11" i="108" s="1"/>
  <c r="Q11" i="108" s="1"/>
  <c r="S11" i="108" s="1"/>
  <c r="D11" i="108"/>
  <c r="U42" i="107"/>
  <c r="L42" i="107"/>
  <c r="N42" i="107" s="1"/>
  <c r="D42" i="107"/>
  <c r="U41" i="107"/>
  <c r="L41" i="107"/>
  <c r="N41" i="107" s="1"/>
  <c r="O41" i="107" s="1"/>
  <c r="D41" i="107"/>
  <c r="U40" i="107"/>
  <c r="L40" i="107"/>
  <c r="N40" i="107" s="1"/>
  <c r="D40" i="107"/>
  <c r="U39" i="107"/>
  <c r="L39" i="107"/>
  <c r="N39" i="107" s="1"/>
  <c r="D39" i="107"/>
  <c r="U38" i="107"/>
  <c r="L38" i="107"/>
  <c r="N38" i="107" s="1"/>
  <c r="D38" i="107"/>
  <c r="U37" i="107"/>
  <c r="N37" i="107"/>
  <c r="S37" i="107" s="1"/>
  <c r="L37" i="107"/>
  <c r="D37" i="107"/>
  <c r="U36" i="107"/>
  <c r="L36" i="107"/>
  <c r="N36" i="107" s="1"/>
  <c r="D36" i="107"/>
  <c r="U35" i="107"/>
  <c r="L35" i="107"/>
  <c r="N35" i="107" s="1"/>
  <c r="D35" i="107"/>
  <c r="U34" i="107"/>
  <c r="L34" i="107"/>
  <c r="N34" i="107" s="1"/>
  <c r="D34" i="107"/>
  <c r="U33" i="107"/>
  <c r="L33" i="107"/>
  <c r="N33" i="107" s="1"/>
  <c r="O33" i="107" s="1"/>
  <c r="D33" i="107"/>
  <c r="U32" i="107"/>
  <c r="L32" i="107"/>
  <c r="N32" i="107" s="1"/>
  <c r="D32" i="107"/>
  <c r="U31" i="107"/>
  <c r="L31" i="107"/>
  <c r="N31" i="107" s="1"/>
  <c r="D31" i="107"/>
  <c r="U30" i="107"/>
  <c r="L30" i="107"/>
  <c r="N30" i="107" s="1"/>
  <c r="D30" i="107"/>
  <c r="U29" i="107"/>
  <c r="L29" i="107"/>
  <c r="N29" i="107" s="1"/>
  <c r="S29" i="107" s="1"/>
  <c r="D29" i="107"/>
  <c r="U28" i="107"/>
  <c r="L28" i="107"/>
  <c r="N28" i="107" s="1"/>
  <c r="D28" i="107"/>
  <c r="U27" i="107"/>
  <c r="L27" i="107"/>
  <c r="N27" i="107" s="1"/>
  <c r="D27" i="107"/>
  <c r="U26" i="107"/>
  <c r="L26" i="107"/>
  <c r="N26" i="107" s="1"/>
  <c r="D26" i="107"/>
  <c r="U25" i="107"/>
  <c r="L25" i="107"/>
  <c r="N25" i="107" s="1"/>
  <c r="O25" i="107" s="1"/>
  <c r="D25" i="107"/>
  <c r="U24" i="107"/>
  <c r="L24" i="107"/>
  <c r="N24" i="107" s="1"/>
  <c r="D24" i="107"/>
  <c r="U23" i="107"/>
  <c r="L23" i="107"/>
  <c r="N23" i="107" s="1"/>
  <c r="D23" i="107"/>
  <c r="U22" i="107"/>
  <c r="L22" i="107"/>
  <c r="N22" i="107" s="1"/>
  <c r="D22" i="107"/>
  <c r="U21" i="107"/>
  <c r="L21" i="107"/>
  <c r="N21" i="107" s="1"/>
  <c r="S21" i="107" s="1"/>
  <c r="D21" i="107"/>
  <c r="U20" i="107"/>
  <c r="L20" i="107"/>
  <c r="N20" i="107" s="1"/>
  <c r="D20" i="107"/>
  <c r="U19" i="107"/>
  <c r="L19" i="107"/>
  <c r="N19" i="107" s="1"/>
  <c r="D19" i="107"/>
  <c r="U18" i="107"/>
  <c r="L18" i="107"/>
  <c r="N18" i="107" s="1"/>
  <c r="D18" i="107"/>
  <c r="U17" i="107"/>
  <c r="N17" i="107"/>
  <c r="S17" i="107" s="1"/>
  <c r="L17" i="107"/>
  <c r="D17" i="107"/>
  <c r="U16" i="107"/>
  <c r="L16" i="107"/>
  <c r="N16" i="107" s="1"/>
  <c r="D16" i="107"/>
  <c r="L15" i="107"/>
  <c r="N15" i="107" s="1"/>
  <c r="D15" i="107"/>
  <c r="L14" i="107"/>
  <c r="N14" i="107" s="1"/>
  <c r="D14" i="107"/>
  <c r="L13" i="107"/>
  <c r="N13" i="107" s="1"/>
  <c r="S13" i="107" s="1"/>
  <c r="D13" i="107"/>
  <c r="E41" i="106"/>
  <c r="F43" i="106" s="1"/>
  <c r="M40" i="106"/>
  <c r="H40" i="106"/>
  <c r="K40" i="106" s="1"/>
  <c r="G40" i="106"/>
  <c r="D40" i="106"/>
  <c r="M39" i="106"/>
  <c r="H39" i="106"/>
  <c r="K39" i="106" s="1"/>
  <c r="G39" i="106"/>
  <c r="D39" i="106"/>
  <c r="M38" i="106"/>
  <c r="H38" i="106"/>
  <c r="K38" i="106" s="1"/>
  <c r="G38" i="106"/>
  <c r="D38" i="106"/>
  <c r="M37" i="106"/>
  <c r="H37" i="106"/>
  <c r="K37" i="106" s="1"/>
  <c r="G37" i="106"/>
  <c r="D37" i="106"/>
  <c r="M36" i="106"/>
  <c r="H36" i="106"/>
  <c r="K36" i="106" s="1"/>
  <c r="G36" i="106"/>
  <c r="D36" i="106"/>
  <c r="M35" i="106"/>
  <c r="H35" i="106"/>
  <c r="K35" i="106" s="1"/>
  <c r="G35" i="106"/>
  <c r="D35" i="106"/>
  <c r="M34" i="106"/>
  <c r="H34" i="106"/>
  <c r="K34" i="106" s="1"/>
  <c r="G34" i="106"/>
  <c r="D34" i="106"/>
  <c r="M33" i="106"/>
  <c r="H33" i="106"/>
  <c r="K33" i="106" s="1"/>
  <c r="G33" i="106"/>
  <c r="D33" i="106"/>
  <c r="M32" i="106"/>
  <c r="H32" i="106"/>
  <c r="K32" i="106" s="1"/>
  <c r="G32" i="106"/>
  <c r="D32" i="106"/>
  <c r="M31" i="106"/>
  <c r="H31" i="106"/>
  <c r="K31" i="106" s="1"/>
  <c r="G31" i="106"/>
  <c r="D31" i="106"/>
  <c r="M30" i="106"/>
  <c r="H30" i="106"/>
  <c r="K30" i="106" s="1"/>
  <c r="G30" i="106"/>
  <c r="D30" i="106"/>
  <c r="M29" i="106"/>
  <c r="H29" i="106"/>
  <c r="K29" i="106" s="1"/>
  <c r="G29" i="106"/>
  <c r="D29" i="106"/>
  <c r="M28" i="106"/>
  <c r="H28" i="106"/>
  <c r="K28" i="106" s="1"/>
  <c r="G28" i="106"/>
  <c r="D28" i="106"/>
  <c r="M27" i="106"/>
  <c r="H27" i="106"/>
  <c r="K27" i="106" s="1"/>
  <c r="G27" i="106"/>
  <c r="D27" i="106"/>
  <c r="M26" i="106"/>
  <c r="H26" i="106"/>
  <c r="K26" i="106" s="1"/>
  <c r="G26" i="106"/>
  <c r="D26" i="106"/>
  <c r="M25" i="106"/>
  <c r="H25" i="106"/>
  <c r="K25" i="106" s="1"/>
  <c r="G25" i="106"/>
  <c r="D25" i="106"/>
  <c r="M24" i="106"/>
  <c r="H24" i="106"/>
  <c r="K24" i="106" s="1"/>
  <c r="G24" i="106"/>
  <c r="D24" i="106"/>
  <c r="M23" i="106"/>
  <c r="H23" i="106"/>
  <c r="K23" i="106" s="1"/>
  <c r="G23" i="106"/>
  <c r="D23" i="106"/>
  <c r="M22" i="106"/>
  <c r="H22" i="106"/>
  <c r="K22" i="106" s="1"/>
  <c r="G22" i="106"/>
  <c r="D22" i="106"/>
  <c r="M21" i="106"/>
  <c r="H21" i="106"/>
  <c r="K21" i="106" s="1"/>
  <c r="G21" i="106"/>
  <c r="D21" i="106"/>
  <c r="M20" i="106"/>
  <c r="H20" i="106"/>
  <c r="K20" i="106" s="1"/>
  <c r="G20" i="106"/>
  <c r="D20" i="106"/>
  <c r="M19" i="106"/>
  <c r="H19" i="106"/>
  <c r="K19" i="106" s="1"/>
  <c r="G19" i="106"/>
  <c r="D19" i="106"/>
  <c r="M18" i="106"/>
  <c r="H18" i="106"/>
  <c r="K18" i="106" s="1"/>
  <c r="G18" i="106"/>
  <c r="D18" i="106"/>
  <c r="M17" i="106"/>
  <c r="H17" i="106"/>
  <c r="K17" i="106" s="1"/>
  <c r="G17" i="106"/>
  <c r="D17" i="106"/>
  <c r="M16" i="106"/>
  <c r="H16" i="106"/>
  <c r="K16" i="106" s="1"/>
  <c r="G16" i="106"/>
  <c r="D16" i="106"/>
  <c r="M15" i="106"/>
  <c r="H15" i="106"/>
  <c r="K15" i="106" s="1"/>
  <c r="G15" i="106"/>
  <c r="D15" i="106"/>
  <c r="M14" i="106"/>
  <c r="H14" i="106"/>
  <c r="K14" i="106" s="1"/>
  <c r="G14" i="106"/>
  <c r="D14" i="106"/>
  <c r="G13" i="106"/>
  <c r="H13" i="106" s="1"/>
  <c r="D13" i="106"/>
  <c r="G12" i="106"/>
  <c r="H12" i="106" s="1"/>
  <c r="K12" i="106" s="1"/>
  <c r="D12" i="106"/>
  <c r="G11" i="106"/>
  <c r="H11" i="106" s="1"/>
  <c r="D11" i="106"/>
  <c r="D12" i="100"/>
  <c r="D13" i="100"/>
  <c r="D14" i="100"/>
  <c r="D15" i="100"/>
  <c r="D16" i="100"/>
  <c r="D17" i="100"/>
  <c r="D18" i="100"/>
  <c r="D19" i="100"/>
  <c r="D20" i="100"/>
  <c r="D21" i="100"/>
  <c r="D22" i="100"/>
  <c r="D23" i="100"/>
  <c r="D24" i="100"/>
  <c r="D25" i="100"/>
  <c r="D26" i="100"/>
  <c r="D27" i="100"/>
  <c r="D28" i="100"/>
  <c r="D29" i="100"/>
  <c r="D30" i="100"/>
  <c r="D31" i="100"/>
  <c r="D32" i="100"/>
  <c r="D33" i="100"/>
  <c r="D34" i="100"/>
  <c r="D35" i="100"/>
  <c r="D36" i="100"/>
  <c r="D37" i="100"/>
  <c r="D38" i="100"/>
  <c r="D39" i="100"/>
  <c r="D40" i="100"/>
  <c r="D11" i="100"/>
  <c r="D42" i="98"/>
  <c r="D41" i="98"/>
  <c r="D40" i="98"/>
  <c r="D39" i="98"/>
  <c r="D38" i="98"/>
  <c r="D37" i="98"/>
  <c r="D36" i="98"/>
  <c r="D35" i="98"/>
  <c r="D34" i="98"/>
  <c r="D33" i="98"/>
  <c r="D32" i="98"/>
  <c r="D31" i="98"/>
  <c r="D30" i="98"/>
  <c r="D29" i="98"/>
  <c r="D28" i="98"/>
  <c r="D27" i="98"/>
  <c r="D26" i="98"/>
  <c r="D25" i="98"/>
  <c r="D24" i="98"/>
  <c r="D23" i="98"/>
  <c r="D22" i="98"/>
  <c r="D21" i="98"/>
  <c r="D20" i="98"/>
  <c r="D19" i="98"/>
  <c r="D18" i="98"/>
  <c r="D17" i="98"/>
  <c r="D16" i="98"/>
  <c r="D15" i="98"/>
  <c r="D14" i="98"/>
  <c r="D13" i="98"/>
  <c r="A3" i="89"/>
  <c r="A4" i="89" s="1"/>
  <c r="A5" i="89" s="1"/>
  <c r="A6" i="89" s="1"/>
  <c r="A7" i="89" s="1"/>
  <c r="A8" i="89" s="1"/>
  <c r="A9" i="89" s="1"/>
  <c r="A10" i="89" s="1"/>
  <c r="A11" i="89" s="1"/>
  <c r="A12" i="89" s="1"/>
  <c r="A13" i="89" s="1"/>
  <c r="A14" i="89" s="1"/>
  <c r="A15" i="89" s="1"/>
  <c r="A16" i="89" s="1"/>
  <c r="A17" i="89" s="1"/>
  <c r="A18" i="89" s="1"/>
  <c r="A19" i="89" s="1"/>
  <c r="A20" i="89" s="1"/>
  <c r="A21" i="89" s="1"/>
  <c r="A22" i="89" s="1"/>
  <c r="A23" i="89" s="1"/>
  <c r="A24" i="89" s="1"/>
  <c r="A25" i="89" s="1"/>
  <c r="A26" i="89" s="1"/>
  <c r="A27" i="89" s="1"/>
  <c r="A28" i="89" s="1"/>
  <c r="A29" i="89" s="1"/>
  <c r="A30" i="89" s="1"/>
  <c r="A31" i="89" s="1"/>
  <c r="A32" i="89" s="1"/>
  <c r="A33" i="89" s="1"/>
  <c r="A34" i="89" s="1"/>
  <c r="A35" i="89" s="1"/>
  <c r="A36" i="89" s="1"/>
  <c r="A37" i="89" s="1"/>
  <c r="A38" i="89" s="1"/>
  <c r="A39" i="89" s="1"/>
  <c r="A40" i="89" s="1"/>
  <c r="A41" i="89" s="1"/>
  <c r="A42" i="89" s="1"/>
  <c r="A43" i="89" s="1"/>
  <c r="A44" i="89" s="1"/>
  <c r="A45" i="89" s="1"/>
  <c r="A46" i="89" s="1"/>
  <c r="A47" i="89" s="1"/>
  <c r="A48" i="89" s="1"/>
  <c r="A49" i="89" s="1"/>
  <c r="A50" i="89" s="1"/>
  <c r="A51" i="89" s="1"/>
  <c r="A52" i="89" s="1"/>
  <c r="A53" i="89" s="1"/>
  <c r="A54" i="89" s="1"/>
  <c r="A55" i="89" s="1"/>
  <c r="A56" i="89" s="1"/>
  <c r="A57" i="89" s="1"/>
  <c r="A58" i="89" s="1"/>
  <c r="A59" i="89" s="1"/>
  <c r="A60" i="89" s="1"/>
  <c r="A61" i="89" s="1"/>
  <c r="A62" i="89" s="1"/>
  <c r="A63" i="89" s="1"/>
  <c r="A64" i="89" s="1"/>
  <c r="A65" i="89" s="1"/>
  <c r="A66" i="89" s="1"/>
  <c r="A67" i="89" s="1"/>
  <c r="A68" i="89" s="1"/>
  <c r="A69" i="89" s="1"/>
  <c r="A70" i="89" s="1"/>
  <c r="A71" i="89" s="1"/>
  <c r="A72" i="89" s="1"/>
  <c r="A73" i="89" s="1"/>
  <c r="A74" i="89" s="1"/>
  <c r="A75" i="89" s="1"/>
  <c r="A76" i="89" s="1"/>
  <c r="A77" i="89" s="1"/>
  <c r="A78" i="89" s="1"/>
  <c r="A79" i="89" s="1"/>
  <c r="A80" i="89" s="1"/>
  <c r="A81" i="89" s="1"/>
  <c r="A82" i="89" s="1"/>
  <c r="A83" i="89" s="1"/>
  <c r="A84" i="89" s="1"/>
  <c r="A85" i="89" s="1"/>
  <c r="A86" i="89" s="1"/>
  <c r="A87" i="89" s="1"/>
  <c r="A88" i="89" s="1"/>
  <c r="A89" i="89" s="1"/>
  <c r="A90" i="89" s="1"/>
  <c r="A91" i="89" s="1"/>
  <c r="A92" i="89" s="1"/>
  <c r="A93" i="89" s="1"/>
  <c r="A94" i="89" s="1"/>
  <c r="A95" i="89" s="1"/>
  <c r="A96" i="89" s="1"/>
  <c r="A97" i="89" s="1"/>
  <c r="A98" i="89" s="1"/>
  <c r="A99" i="89" s="1"/>
  <c r="A100" i="89" s="1"/>
  <c r="A101" i="89" s="1"/>
  <c r="A102" i="89" s="1"/>
  <c r="A103" i="89" s="1"/>
  <c r="A104" i="89" s="1"/>
  <c r="A105" i="89" s="1"/>
  <c r="A106" i="89" s="1"/>
  <c r="A107" i="89" s="1"/>
  <c r="A108" i="89" s="1"/>
  <c r="A109" i="89" s="1"/>
  <c r="A110" i="89" s="1"/>
  <c r="A111" i="89" s="1"/>
  <c r="A112" i="89" s="1"/>
  <c r="A113" i="89" s="1"/>
  <c r="A114" i="89" s="1"/>
  <c r="A115" i="89" s="1"/>
  <c r="A116" i="89" s="1"/>
  <c r="A117" i="89" s="1"/>
  <c r="A118" i="89" s="1"/>
  <c r="A119" i="89" s="1"/>
  <c r="A120" i="89" s="1"/>
  <c r="A121" i="89" s="1"/>
  <c r="A122" i="89" s="1"/>
  <c r="A123" i="89" s="1"/>
  <c r="A124" i="89" s="1"/>
  <c r="A125" i="89" s="1"/>
  <c r="A126" i="89" s="1"/>
  <c r="A127" i="89" s="1"/>
  <c r="A128" i="89" s="1"/>
  <c r="A129" i="89" s="1"/>
  <c r="A130" i="89" s="1"/>
  <c r="A131" i="89" s="1"/>
  <c r="A132" i="89" s="1"/>
  <c r="A133" i="89" s="1"/>
  <c r="A134" i="89" s="1"/>
  <c r="A135" i="89" s="1"/>
  <c r="A136" i="89" s="1"/>
  <c r="A137" i="89" s="1"/>
  <c r="A138" i="89" s="1"/>
  <c r="A139" i="89" s="1"/>
  <c r="A140" i="89" s="1"/>
  <c r="A141" i="89" s="1"/>
  <c r="A142" i="89" s="1"/>
  <c r="A143" i="89" s="1"/>
  <c r="A144" i="89" s="1"/>
  <c r="A145" i="89" s="1"/>
  <c r="A146" i="89" s="1"/>
  <c r="A147" i="89" s="1"/>
  <c r="A148" i="89" s="1"/>
  <c r="A149" i="89" s="1"/>
  <c r="A150" i="89" s="1"/>
  <c r="A151" i="89" s="1"/>
  <c r="A152" i="89" s="1"/>
  <c r="A153" i="89" s="1"/>
  <c r="A154" i="89" s="1"/>
  <c r="A155" i="89" s="1"/>
  <c r="A156" i="89" s="1"/>
  <c r="A157" i="89" s="1"/>
  <c r="A158" i="89" s="1"/>
  <c r="A159" i="89" s="1"/>
  <c r="A160" i="89" s="1"/>
  <c r="A161" i="89" s="1"/>
  <c r="A162" i="89" s="1"/>
  <c r="A163" i="89" s="1"/>
  <c r="A164" i="89" s="1"/>
  <c r="A165" i="89" s="1"/>
  <c r="A166" i="89" s="1"/>
  <c r="A167" i="89" s="1"/>
  <c r="A168" i="89" s="1"/>
  <c r="A169" i="89" s="1"/>
  <c r="A170" i="89" s="1"/>
  <c r="A171" i="89" s="1"/>
  <c r="A172" i="89" s="1"/>
  <c r="A173" i="89" s="1"/>
  <c r="A174" i="89" s="1"/>
  <c r="A175" i="89" s="1"/>
  <c r="A176" i="89" s="1"/>
  <c r="A177" i="89" s="1"/>
  <c r="A178" i="89" s="1"/>
  <c r="A179" i="89" s="1"/>
  <c r="A180" i="89" s="1"/>
  <c r="A181" i="89" s="1"/>
  <c r="A182" i="89" s="1"/>
  <c r="A183" i="89" s="1"/>
  <c r="A184" i="89" s="1"/>
  <c r="A185" i="89" s="1"/>
  <c r="A186" i="89" s="1"/>
  <c r="A187" i="89" s="1"/>
  <c r="A188" i="89" s="1"/>
  <c r="A189" i="89" s="1"/>
  <c r="A190" i="89" s="1"/>
  <c r="A191" i="89" s="1"/>
  <c r="A192" i="89" s="1"/>
  <c r="A193" i="89" s="1"/>
  <c r="A194" i="89" s="1"/>
  <c r="A195" i="89" s="1"/>
  <c r="A196" i="89" s="1"/>
  <c r="A197" i="89" s="1"/>
  <c r="A198" i="89" s="1"/>
  <c r="A199" i="89" s="1"/>
  <c r="A200" i="89" s="1"/>
  <c r="A201" i="89" s="1"/>
  <c r="A202" i="89" s="1"/>
  <c r="A203" i="89" s="1"/>
  <c r="A204" i="89" s="1"/>
  <c r="A205" i="89" s="1"/>
  <c r="A206" i="89" s="1"/>
  <c r="A207" i="89" s="1"/>
  <c r="A208" i="89" s="1"/>
  <c r="A209" i="89" s="1"/>
  <c r="A210" i="89" s="1"/>
  <c r="A211" i="89" s="1"/>
  <c r="A212" i="89" s="1"/>
  <c r="A213" i="89" s="1"/>
  <c r="A214" i="89" s="1"/>
  <c r="A215" i="89" s="1"/>
  <c r="A216" i="89" s="1"/>
  <c r="A217" i="89" s="1"/>
  <c r="A218" i="89" s="1"/>
  <c r="A219" i="89" s="1"/>
  <c r="A220" i="89" s="1"/>
  <c r="A221" i="89" s="1"/>
  <c r="A222" i="89" s="1"/>
  <c r="A223" i="89" s="1"/>
  <c r="A224" i="89" s="1"/>
  <c r="A225" i="89" s="1"/>
  <c r="A226" i="89" s="1"/>
  <c r="A227" i="89" s="1"/>
  <c r="A228" i="89" s="1"/>
  <c r="A229" i="89" s="1"/>
  <c r="A230" i="89" s="1"/>
  <c r="A231" i="89" s="1"/>
  <c r="A232" i="89" s="1"/>
  <c r="A233" i="89" s="1"/>
  <c r="A234" i="89" s="1"/>
  <c r="A235" i="89" s="1"/>
  <c r="A236" i="89" s="1"/>
  <c r="A237" i="89" s="1"/>
  <c r="A238" i="89" s="1"/>
  <c r="A239" i="89" s="1"/>
  <c r="A240" i="89" s="1"/>
  <c r="A241" i="89" s="1"/>
  <c r="A242" i="89" s="1"/>
  <c r="A243" i="89" s="1"/>
  <c r="A244" i="89" s="1"/>
  <c r="A245" i="89" s="1"/>
  <c r="A246" i="89" s="1"/>
  <c r="A247" i="89" s="1"/>
  <c r="A248" i="89" s="1"/>
  <c r="A249" i="89" s="1"/>
  <c r="A250" i="89" s="1"/>
  <c r="A251" i="89" s="1"/>
  <c r="A252" i="89" s="1"/>
  <c r="A253" i="89" s="1"/>
  <c r="A254" i="89" s="1"/>
  <c r="A255" i="89" s="1"/>
  <c r="A256" i="89" s="1"/>
  <c r="A257" i="89" s="1"/>
  <c r="A258" i="89" s="1"/>
  <c r="A259" i="89" s="1"/>
  <c r="A260" i="89" s="1"/>
  <c r="A261" i="89" s="1"/>
  <c r="A262" i="89" s="1"/>
  <c r="A263" i="89" s="1"/>
  <c r="A264" i="89" s="1"/>
  <c r="A265" i="89" s="1"/>
  <c r="A266" i="89" s="1"/>
  <c r="A267" i="89" s="1"/>
  <c r="A268" i="89" s="1"/>
  <c r="A269" i="89" s="1"/>
  <c r="A270" i="89" s="1"/>
  <c r="A271" i="89" s="1"/>
  <c r="A272" i="89" s="1"/>
  <c r="A273" i="89" s="1"/>
  <c r="A274" i="89" s="1"/>
  <c r="A275" i="89" s="1"/>
  <c r="A276" i="89" s="1"/>
  <c r="A277" i="89" s="1"/>
  <c r="A278" i="89" s="1"/>
  <c r="A279" i="89" s="1"/>
  <c r="A280" i="89" s="1"/>
  <c r="A281" i="89" s="1"/>
  <c r="A282" i="89" s="1"/>
  <c r="A283" i="89" s="1"/>
  <c r="A284" i="89" s="1"/>
  <c r="A285" i="89" s="1"/>
  <c r="A286" i="89" s="1"/>
  <c r="A287" i="89" s="1"/>
  <c r="A288" i="89" s="1"/>
  <c r="A289" i="89" s="1"/>
  <c r="A290" i="89" s="1"/>
  <c r="A291" i="89" s="1"/>
  <c r="A292" i="89" s="1"/>
  <c r="A293" i="89" s="1"/>
  <c r="A294" i="89" s="1"/>
  <c r="A295" i="89" s="1"/>
  <c r="A296" i="89" s="1"/>
  <c r="A297" i="89" s="1"/>
  <c r="A298" i="89" s="1"/>
  <c r="A299" i="89" s="1"/>
  <c r="A300" i="89" s="1"/>
  <c r="A301" i="89" s="1"/>
  <c r="A302" i="89" s="1"/>
  <c r="A303" i="89" s="1"/>
  <c r="A304" i="89" s="1"/>
  <c r="A305" i="89" s="1"/>
  <c r="A306" i="89" s="1"/>
  <c r="A307" i="89" s="1"/>
  <c r="A308" i="89" s="1"/>
  <c r="A309" i="89" s="1"/>
  <c r="A310" i="89" s="1"/>
  <c r="A311" i="89" s="1"/>
  <c r="A312" i="89" s="1"/>
  <c r="A313" i="89" s="1"/>
  <c r="A314" i="89" s="1"/>
  <c r="A315" i="89" s="1"/>
  <c r="A316" i="89" s="1"/>
  <c r="A317" i="89" s="1"/>
  <c r="A318" i="89" s="1"/>
  <c r="A319" i="89" s="1"/>
  <c r="A320" i="89" s="1"/>
  <c r="A321" i="89" s="1"/>
  <c r="A322" i="89" s="1"/>
  <c r="A323" i="89" s="1"/>
  <c r="A324" i="89" s="1"/>
  <c r="A325" i="89" s="1"/>
  <c r="A326" i="89" s="1"/>
  <c r="A327" i="89" s="1"/>
  <c r="A328" i="89" s="1"/>
  <c r="A329" i="89" s="1"/>
  <c r="A330" i="89" s="1"/>
  <c r="G11" i="100"/>
  <c r="H11" i="100" s="1"/>
  <c r="L15" i="98"/>
  <c r="N15" i="98" s="1"/>
  <c r="U15" i="98"/>
  <c r="L14" i="98"/>
  <c r="L16" i="98"/>
  <c r="L17" i="98"/>
  <c r="L18" i="98"/>
  <c r="L19" i="98"/>
  <c r="L20" i="98"/>
  <c r="L21" i="98"/>
  <c r="L22" i="98"/>
  <c r="L23" i="98"/>
  <c r="L24" i="98"/>
  <c r="L25" i="98"/>
  <c r="L26" i="98"/>
  <c r="L27" i="98"/>
  <c r="L28" i="98"/>
  <c r="L29" i="98"/>
  <c r="L30" i="98"/>
  <c r="L31" i="98"/>
  <c r="L32" i="98"/>
  <c r="L33" i="98"/>
  <c r="L34" i="98"/>
  <c r="L35" i="98"/>
  <c r="L36" i="98"/>
  <c r="L37" i="98"/>
  <c r="L38" i="98"/>
  <c r="L39" i="98"/>
  <c r="L40" i="98"/>
  <c r="L41" i="98"/>
  <c r="Q40" i="108" l="1"/>
  <c r="S40" i="108" s="1"/>
  <c r="Q20" i="109"/>
  <c r="S20" i="109" s="1"/>
  <c r="R20" i="109"/>
  <c r="Q30" i="109"/>
  <c r="S30" i="109" s="1"/>
  <c r="R30" i="109"/>
  <c r="Q18" i="109"/>
  <c r="S18" i="109" s="1"/>
  <c r="R18" i="109"/>
  <c r="Q28" i="109"/>
  <c r="S28" i="109" s="1"/>
  <c r="R28" i="109"/>
  <c r="Q15" i="109"/>
  <c r="S15" i="109" s="1"/>
  <c r="R15" i="109"/>
  <c r="Q25" i="109"/>
  <c r="S25" i="109" s="1"/>
  <c r="R25" i="109"/>
  <c r="Q22" i="109"/>
  <c r="S22" i="109" s="1"/>
  <c r="R22" i="109"/>
  <c r="Q23" i="109"/>
  <c r="S23" i="109" s="1"/>
  <c r="R23" i="109"/>
  <c r="Q33" i="109"/>
  <c r="S33" i="109" s="1"/>
  <c r="R33" i="109"/>
  <c r="S18" i="107"/>
  <c r="O18" i="107"/>
  <c r="Q17" i="109"/>
  <c r="S17" i="109" s="1"/>
  <c r="R17" i="109"/>
  <c r="Q34" i="109"/>
  <c r="S34" i="109" s="1"/>
  <c r="R34" i="109"/>
  <c r="Q14" i="109"/>
  <c r="S14" i="109" s="1"/>
  <c r="R14" i="109"/>
  <c r="Q31" i="109"/>
  <c r="S31" i="109" s="1"/>
  <c r="R31" i="109"/>
  <c r="Q26" i="109"/>
  <c r="S26" i="109" s="1"/>
  <c r="R26" i="109"/>
  <c r="Q36" i="109"/>
  <c r="S36" i="109" s="1"/>
  <c r="R36" i="109"/>
  <c r="Q39" i="109"/>
  <c r="S39" i="109" s="1"/>
  <c r="R39" i="109"/>
  <c r="R18" i="108"/>
  <c r="R26" i="108"/>
  <c r="R34" i="108"/>
  <c r="R38" i="109"/>
  <c r="R17" i="108"/>
  <c r="R16" i="109"/>
  <c r="R24" i="109"/>
  <c r="R32" i="109"/>
  <c r="R40" i="109"/>
  <c r="R19" i="108"/>
  <c r="R27" i="108"/>
  <c r="R35" i="108"/>
  <c r="R19" i="109"/>
  <c r="R27" i="109"/>
  <c r="R14" i="108"/>
  <c r="R22" i="108"/>
  <c r="R30" i="108"/>
  <c r="R38" i="108"/>
  <c r="R13" i="108"/>
  <c r="R21" i="108"/>
  <c r="R11" i="108"/>
  <c r="R11" i="109"/>
  <c r="V11" i="109"/>
  <c r="V12" i="109"/>
  <c r="X12" i="109" s="1"/>
  <c r="V13" i="109"/>
  <c r="V14" i="109"/>
  <c r="V15" i="109"/>
  <c r="V16" i="109"/>
  <c r="V17" i="109"/>
  <c r="V18" i="109"/>
  <c r="V19" i="109"/>
  <c r="V20" i="109"/>
  <c r="V21" i="109"/>
  <c r="V22" i="109"/>
  <c r="V23" i="109"/>
  <c r="V24" i="109"/>
  <c r="V25" i="109"/>
  <c r="V26" i="109"/>
  <c r="V27" i="109"/>
  <c r="V28" i="109"/>
  <c r="V29" i="109"/>
  <c r="V30" i="109"/>
  <c r="V31" i="109"/>
  <c r="V32" i="109"/>
  <c r="V33" i="109"/>
  <c r="V34" i="109"/>
  <c r="V35" i="109"/>
  <c r="V36" i="109"/>
  <c r="V37" i="109"/>
  <c r="V38" i="109"/>
  <c r="V39" i="109"/>
  <c r="V40" i="109"/>
  <c r="P41" i="109"/>
  <c r="I43" i="109" s="1"/>
  <c r="V11" i="108"/>
  <c r="V34" i="108"/>
  <c r="V32" i="108"/>
  <c r="V24" i="108"/>
  <c r="V26" i="108"/>
  <c r="V18" i="108"/>
  <c r="V16" i="108"/>
  <c r="V40" i="108"/>
  <c r="V33" i="108"/>
  <c r="V25" i="108"/>
  <c r="V17" i="108"/>
  <c r="V39" i="108"/>
  <c r="V31" i="108"/>
  <c r="V23" i="108"/>
  <c r="V15" i="108"/>
  <c r="V20" i="108"/>
  <c r="V12" i="108"/>
  <c r="V30" i="108"/>
  <c r="V22" i="108"/>
  <c r="V14" i="108"/>
  <c r="V37" i="108"/>
  <c r="V29" i="108"/>
  <c r="V21" i="108"/>
  <c r="V13" i="108"/>
  <c r="V36" i="108"/>
  <c r="V28" i="108"/>
  <c r="V35" i="108"/>
  <c r="V27" i="108"/>
  <c r="V19" i="108"/>
  <c r="Q38" i="108"/>
  <c r="S38" i="108" s="1"/>
  <c r="P41" i="108"/>
  <c r="I43" i="108" s="1"/>
  <c r="P18" i="107"/>
  <c r="O27" i="107"/>
  <c r="S27" i="107"/>
  <c r="P27" i="107"/>
  <c r="S32" i="107"/>
  <c r="P32" i="107"/>
  <c r="O32" i="107"/>
  <c r="K13" i="106"/>
  <c r="M13" i="106" s="1"/>
  <c r="S16" i="107"/>
  <c r="P16" i="107"/>
  <c r="O16" i="107"/>
  <c r="P20" i="107"/>
  <c r="O20" i="107"/>
  <c r="S20" i="107"/>
  <c r="O19" i="107"/>
  <c r="S19" i="107"/>
  <c r="P19" i="107"/>
  <c r="P34" i="107"/>
  <c r="O34" i="107"/>
  <c r="S34" i="107"/>
  <c r="S23" i="107"/>
  <c r="P23" i="107"/>
  <c r="O23" i="107"/>
  <c r="S38" i="107"/>
  <c r="P38" i="107"/>
  <c r="O38" i="107"/>
  <c r="O42" i="107"/>
  <c r="P42" i="107"/>
  <c r="S42" i="107"/>
  <c r="S15" i="107"/>
  <c r="O15" i="107"/>
  <c r="P15" i="107" s="1"/>
  <c r="U15" i="107" s="1"/>
  <c r="S24" i="107"/>
  <c r="P24" i="107"/>
  <c r="O24" i="107"/>
  <c r="S39" i="107"/>
  <c r="P39" i="107"/>
  <c r="O39" i="107"/>
  <c r="S22" i="107"/>
  <c r="P22" i="107"/>
  <c r="O22" i="107"/>
  <c r="S30" i="107"/>
  <c r="P30" i="107"/>
  <c r="O30" i="107"/>
  <c r="O35" i="107"/>
  <c r="S35" i="107"/>
  <c r="P35" i="107"/>
  <c r="S40" i="107"/>
  <c r="P40" i="107"/>
  <c r="O40" i="107"/>
  <c r="S14" i="107"/>
  <c r="O14" i="107"/>
  <c r="P14" i="107" s="1"/>
  <c r="U14" i="107" s="1"/>
  <c r="P28" i="107"/>
  <c r="O28" i="107"/>
  <c r="S28" i="107"/>
  <c r="K11" i="106"/>
  <c r="M11" i="106" s="1"/>
  <c r="P26" i="107"/>
  <c r="O26" i="107"/>
  <c r="S26" i="107"/>
  <c r="S31" i="107"/>
  <c r="P31" i="107"/>
  <c r="O31" i="107"/>
  <c r="P36" i="107"/>
  <c r="O36" i="107"/>
  <c r="S36" i="107"/>
  <c r="P17" i="107"/>
  <c r="P25" i="107"/>
  <c r="P33" i="107"/>
  <c r="P41" i="107"/>
  <c r="O17" i="107"/>
  <c r="S25" i="107"/>
  <c r="S33" i="107"/>
  <c r="S41" i="107"/>
  <c r="N43" i="107"/>
  <c r="G45" i="107" s="1"/>
  <c r="O13" i="107"/>
  <c r="P13" i="107" s="1"/>
  <c r="U13" i="107" s="1"/>
  <c r="O21" i="107"/>
  <c r="O29" i="107"/>
  <c r="O37" i="107"/>
  <c r="M12" i="106"/>
  <c r="P21" i="107"/>
  <c r="P29" i="107"/>
  <c r="P37" i="107"/>
  <c r="O15" i="98"/>
  <c r="S15" i="98"/>
  <c r="P15" i="98"/>
  <c r="E41" i="100"/>
  <c r="F43" i="100" s="1"/>
  <c r="R40" i="108" l="1"/>
  <c r="X11" i="109"/>
  <c r="X41" i="109" s="1"/>
  <c r="I44" i="109" s="1"/>
  <c r="I46" i="109" s="1"/>
  <c r="X11" i="108"/>
  <c r="X41" i="108" s="1"/>
  <c r="I44" i="108" s="1"/>
  <c r="I46" i="108" s="1"/>
  <c r="U43" i="107"/>
  <c r="G46" i="107" s="1"/>
  <c r="G48" i="107" s="1"/>
  <c r="M41" i="106"/>
  <c r="F44" i="106" s="1"/>
  <c r="F46" i="106" s="1"/>
  <c r="U41" i="98"/>
  <c r="U40" i="98"/>
  <c r="U39" i="98"/>
  <c r="U38" i="98"/>
  <c r="U37" i="98"/>
  <c r="U36" i="98"/>
  <c r="U35" i="98"/>
  <c r="U34" i="98"/>
  <c r="U33" i="98"/>
  <c r="U32" i="98"/>
  <c r="U31" i="98"/>
  <c r="U30" i="98"/>
  <c r="U29" i="98"/>
  <c r="U28" i="98"/>
  <c r="U27" i="98"/>
  <c r="U26" i="98"/>
  <c r="U25" i="98"/>
  <c r="U24" i="98"/>
  <c r="U23" i="98"/>
  <c r="U22" i="98"/>
  <c r="U21" i="98"/>
  <c r="U20" i="98"/>
  <c r="U19" i="98"/>
  <c r="U18" i="98"/>
  <c r="U17" i="98"/>
  <c r="U16" i="98"/>
  <c r="U14" i="98"/>
  <c r="U13" i="98"/>
  <c r="M38" i="100"/>
  <c r="M40" i="100"/>
  <c r="M39" i="100"/>
  <c r="M37" i="100"/>
  <c r="M36" i="100"/>
  <c r="M35" i="100"/>
  <c r="M34" i="100"/>
  <c r="M33" i="100"/>
  <c r="M32" i="100"/>
  <c r="M31" i="100"/>
  <c r="M30" i="100"/>
  <c r="M29" i="100"/>
  <c r="M28" i="100"/>
  <c r="M27" i="100"/>
  <c r="M26" i="100"/>
  <c r="M25" i="100"/>
  <c r="M24" i="100"/>
  <c r="M23" i="100"/>
  <c r="M22" i="100"/>
  <c r="M21" i="100"/>
  <c r="M20" i="100"/>
  <c r="M19" i="100"/>
  <c r="M18" i="100"/>
  <c r="M17" i="100"/>
  <c r="M16" i="100"/>
  <c r="M15" i="100"/>
  <c r="M14" i="100"/>
  <c r="M13" i="100"/>
  <c r="M12" i="100"/>
  <c r="G40" i="100" l="1"/>
  <c r="H40" i="100" s="1"/>
  <c r="K40" i="100" s="1"/>
  <c r="H39" i="100"/>
  <c r="G39" i="100"/>
  <c r="G38" i="100"/>
  <c r="H38" i="100" s="1"/>
  <c r="H37" i="100"/>
  <c r="K37" i="100" s="1"/>
  <c r="G37" i="100"/>
  <c r="H36" i="100"/>
  <c r="G36" i="100"/>
  <c r="H35" i="100"/>
  <c r="G35" i="100"/>
  <c r="H34" i="100"/>
  <c r="K34" i="100" s="1"/>
  <c r="G34" i="100"/>
  <c r="H33" i="100"/>
  <c r="K33" i="100" s="1"/>
  <c r="G33" i="100"/>
  <c r="H32" i="100"/>
  <c r="G32" i="100"/>
  <c r="H31" i="100"/>
  <c r="G31" i="100"/>
  <c r="H30" i="100"/>
  <c r="G30" i="100"/>
  <c r="H29" i="100"/>
  <c r="K29" i="100" s="1"/>
  <c r="G29" i="100"/>
  <c r="H28" i="100"/>
  <c r="G28" i="100"/>
  <c r="H27" i="100"/>
  <c r="G27" i="100"/>
  <c r="H26" i="100"/>
  <c r="K26" i="100" s="1"/>
  <c r="G26" i="100"/>
  <c r="H25" i="100"/>
  <c r="K25" i="100" s="1"/>
  <c r="G25" i="100"/>
  <c r="H24" i="100"/>
  <c r="G24" i="100"/>
  <c r="H23" i="100"/>
  <c r="G23" i="100"/>
  <c r="H22" i="100"/>
  <c r="G22" i="100"/>
  <c r="H21" i="100"/>
  <c r="K21" i="100" s="1"/>
  <c r="G21" i="100"/>
  <c r="H20" i="100"/>
  <c r="G20" i="100"/>
  <c r="H19" i="100"/>
  <c r="G19" i="100"/>
  <c r="H18" i="100"/>
  <c r="K18" i="100" s="1"/>
  <c r="G18" i="100"/>
  <c r="H17" i="100"/>
  <c r="K17" i="100" s="1"/>
  <c r="G17" i="100"/>
  <c r="H16" i="100"/>
  <c r="G16" i="100"/>
  <c r="H15" i="100"/>
  <c r="G15" i="100"/>
  <c r="H14" i="100"/>
  <c r="G14" i="100"/>
  <c r="H13" i="100"/>
  <c r="K13" i="100" s="1"/>
  <c r="G13" i="100"/>
  <c r="H12" i="100"/>
  <c r="G12" i="100"/>
  <c r="K14" i="100" l="1"/>
  <c r="K16" i="100"/>
  <c r="K22" i="100"/>
  <c r="K24" i="100"/>
  <c r="K30" i="100"/>
  <c r="K32" i="100"/>
  <c r="K38" i="100"/>
  <c r="K15" i="100"/>
  <c r="K23" i="100"/>
  <c r="K31" i="100"/>
  <c r="K39" i="100"/>
  <c r="K12" i="100"/>
  <c r="K20" i="100"/>
  <c r="K28" i="100"/>
  <c r="K36" i="100"/>
  <c r="K11" i="100"/>
  <c r="M11" i="100" s="1"/>
  <c r="K19" i="100"/>
  <c r="K27" i="100"/>
  <c r="K35" i="100"/>
  <c r="M41" i="100" l="1"/>
  <c r="F44" i="100" l="1"/>
  <c r="F46" i="100" s="1"/>
  <c r="B330" i="89"/>
  <c r="B329" i="89"/>
  <c r="B328" i="89"/>
  <c r="B327" i="89"/>
  <c r="B326" i="89"/>
  <c r="B325" i="89"/>
  <c r="B324" i="89"/>
  <c r="B323" i="89"/>
  <c r="B322" i="89"/>
  <c r="B321" i="89"/>
  <c r="B320" i="89"/>
  <c r="B319" i="89"/>
  <c r="B318" i="89"/>
  <c r="B317" i="89"/>
  <c r="B316" i="89"/>
  <c r="B315" i="89"/>
  <c r="B314" i="89"/>
  <c r="B313" i="89"/>
  <c r="B312" i="89"/>
  <c r="B311" i="89"/>
  <c r="B310" i="89"/>
  <c r="B309" i="89"/>
  <c r="B308" i="89"/>
  <c r="B307" i="89"/>
  <c r="B306" i="89"/>
  <c r="B305" i="89"/>
  <c r="B304" i="89"/>
  <c r="B303" i="89"/>
  <c r="B302" i="89"/>
  <c r="B301" i="89"/>
  <c r="B300" i="89"/>
  <c r="B299" i="89"/>
  <c r="B298" i="89"/>
  <c r="B297" i="89"/>
  <c r="B296" i="89"/>
  <c r="B295" i="89"/>
  <c r="B294" i="89"/>
  <c r="B293" i="89"/>
  <c r="B292" i="89"/>
  <c r="B291" i="89"/>
  <c r="B290" i="89"/>
  <c r="B289" i="89"/>
  <c r="B288" i="89"/>
  <c r="B287" i="89"/>
  <c r="B286" i="89"/>
  <c r="B285" i="89"/>
  <c r="B284" i="89"/>
  <c r="B283" i="89"/>
  <c r="B282" i="89"/>
  <c r="B281" i="89"/>
  <c r="B280" i="89"/>
  <c r="B279" i="89"/>
  <c r="B278" i="89"/>
  <c r="B277" i="89"/>
  <c r="B276" i="89"/>
  <c r="B275" i="89"/>
  <c r="B274" i="89"/>
  <c r="B273" i="89"/>
  <c r="B272" i="89"/>
  <c r="B271" i="89"/>
  <c r="B270" i="89"/>
  <c r="B269" i="89"/>
  <c r="B268" i="89"/>
  <c r="B267" i="89"/>
  <c r="B266" i="89"/>
  <c r="B265" i="89"/>
  <c r="B264" i="89"/>
  <c r="B263" i="89"/>
  <c r="B262" i="89"/>
  <c r="B261" i="89"/>
  <c r="B260" i="89"/>
  <c r="B259" i="89"/>
  <c r="B258" i="89"/>
  <c r="B257" i="89"/>
  <c r="B256" i="89"/>
  <c r="B255" i="89"/>
  <c r="B254" i="89"/>
  <c r="B253" i="89"/>
  <c r="B252" i="89"/>
  <c r="B251" i="89"/>
  <c r="B250" i="89"/>
  <c r="B249" i="89"/>
  <c r="B248" i="89"/>
  <c r="B247" i="89"/>
  <c r="B246" i="89"/>
  <c r="B245" i="89"/>
  <c r="B244" i="89"/>
  <c r="B243" i="89"/>
  <c r="B242" i="89"/>
  <c r="B241" i="89"/>
  <c r="B240" i="89"/>
  <c r="B239" i="89"/>
  <c r="B238" i="89"/>
  <c r="B237" i="89"/>
  <c r="B236" i="89"/>
  <c r="B235" i="89"/>
  <c r="B234" i="89"/>
  <c r="B233" i="89"/>
  <c r="B232" i="89"/>
  <c r="B231" i="89"/>
  <c r="B230" i="89"/>
  <c r="B229" i="89"/>
  <c r="B228" i="89"/>
  <c r="B227" i="89"/>
  <c r="B226" i="89"/>
  <c r="B225" i="89"/>
  <c r="B224" i="89"/>
  <c r="B223" i="89"/>
  <c r="B222" i="89"/>
  <c r="B221" i="89"/>
  <c r="B220" i="89"/>
  <c r="B219" i="89"/>
  <c r="B218" i="89"/>
  <c r="B217" i="89"/>
  <c r="B216" i="89"/>
  <c r="B215" i="89"/>
  <c r="B214" i="89"/>
  <c r="B213" i="89"/>
  <c r="B212" i="89"/>
  <c r="B211" i="89"/>
  <c r="B210" i="89"/>
  <c r="B209" i="89"/>
  <c r="B208" i="89"/>
  <c r="B207" i="89"/>
  <c r="B206" i="89"/>
  <c r="B205" i="89"/>
  <c r="B204" i="89"/>
  <c r="B203" i="89"/>
  <c r="B202" i="89"/>
  <c r="B201" i="89"/>
  <c r="B200" i="89"/>
  <c r="B199" i="89"/>
  <c r="B198" i="89"/>
  <c r="B197" i="89"/>
  <c r="B196" i="89"/>
  <c r="B195" i="89"/>
  <c r="B194" i="89"/>
  <c r="B193" i="89"/>
  <c r="B192" i="89"/>
  <c r="B191" i="89"/>
  <c r="B190" i="89"/>
  <c r="B189" i="89"/>
  <c r="B188" i="89"/>
  <c r="B187" i="89"/>
  <c r="B186" i="89"/>
  <c r="B185" i="89"/>
  <c r="B184" i="89"/>
  <c r="B183" i="89"/>
  <c r="B182" i="89"/>
  <c r="B181" i="89"/>
  <c r="B180" i="89"/>
  <c r="B179" i="89"/>
  <c r="B178" i="89"/>
  <c r="B177" i="89"/>
  <c r="B176" i="89"/>
  <c r="B175" i="89"/>
  <c r="B174" i="89"/>
  <c r="B173" i="89"/>
  <c r="B172" i="89"/>
  <c r="B171" i="89"/>
  <c r="B170" i="89"/>
  <c r="B169" i="89"/>
  <c r="B168" i="89"/>
  <c r="B167" i="89"/>
  <c r="B166" i="89"/>
  <c r="B165" i="89"/>
  <c r="B164" i="89"/>
  <c r="B163" i="89"/>
  <c r="B162" i="89"/>
  <c r="B161" i="89"/>
  <c r="B160" i="89"/>
  <c r="B159" i="89"/>
  <c r="B158" i="89"/>
  <c r="B157" i="89"/>
  <c r="B156" i="89"/>
  <c r="B155" i="89"/>
  <c r="B154" i="89"/>
  <c r="B153" i="89"/>
  <c r="B152" i="89"/>
  <c r="B151" i="89"/>
  <c r="B150" i="89"/>
  <c r="B149" i="89"/>
  <c r="B148" i="89"/>
  <c r="B147" i="89"/>
  <c r="B146" i="89"/>
  <c r="B145" i="89"/>
  <c r="B144" i="89"/>
  <c r="B143" i="89"/>
  <c r="B142" i="89"/>
  <c r="B141" i="89"/>
  <c r="B140" i="89"/>
  <c r="B139" i="89"/>
  <c r="B138" i="89"/>
  <c r="B137" i="89"/>
  <c r="B136" i="89"/>
  <c r="B135" i="89"/>
  <c r="B134" i="89"/>
  <c r="B133" i="89"/>
  <c r="B132" i="89"/>
  <c r="B131" i="89"/>
  <c r="B130" i="89"/>
  <c r="B129" i="89"/>
  <c r="B128" i="89"/>
  <c r="B127" i="89"/>
  <c r="B126" i="89"/>
  <c r="B125" i="89"/>
  <c r="B124" i="89"/>
  <c r="B123" i="89"/>
  <c r="B122" i="89"/>
  <c r="B121" i="89"/>
  <c r="B120" i="89"/>
  <c r="B119" i="89"/>
  <c r="B118" i="89"/>
  <c r="B117" i="89"/>
  <c r="B116" i="89"/>
  <c r="B115" i="89"/>
  <c r="B114" i="89"/>
  <c r="B113" i="89"/>
  <c r="B112" i="89"/>
  <c r="B111" i="89"/>
  <c r="B110" i="89"/>
  <c r="B109" i="89"/>
  <c r="B108" i="89"/>
  <c r="B107" i="89"/>
  <c r="B106" i="89"/>
  <c r="B105" i="89"/>
  <c r="B104" i="89"/>
  <c r="B103" i="89"/>
  <c r="B102" i="89"/>
  <c r="B101" i="89"/>
  <c r="B100" i="89"/>
  <c r="B99" i="89"/>
  <c r="B98" i="89"/>
  <c r="B97" i="89"/>
  <c r="B96" i="89"/>
  <c r="B95" i="89"/>
  <c r="B94" i="89"/>
  <c r="B93" i="89"/>
  <c r="B92" i="89"/>
  <c r="B91" i="89"/>
  <c r="B90" i="89"/>
  <c r="B89" i="89"/>
  <c r="B88" i="89"/>
  <c r="B87" i="89"/>
  <c r="B86" i="89"/>
  <c r="B85" i="89"/>
  <c r="B84" i="89"/>
  <c r="B83" i="89"/>
  <c r="B82" i="89"/>
  <c r="B81" i="89"/>
  <c r="B80" i="89"/>
  <c r="B79" i="89"/>
  <c r="B78" i="89"/>
  <c r="B77" i="89"/>
  <c r="B76" i="89"/>
  <c r="B75" i="89"/>
  <c r="B74" i="89"/>
  <c r="B73" i="89"/>
  <c r="B72" i="89"/>
  <c r="B71" i="89"/>
  <c r="B70" i="89"/>
  <c r="B69" i="89"/>
  <c r="B68" i="89"/>
  <c r="B67" i="89"/>
  <c r="B66" i="89"/>
  <c r="B65" i="89"/>
  <c r="B64" i="89"/>
  <c r="B63" i="89"/>
  <c r="B62" i="89"/>
  <c r="B61" i="89"/>
  <c r="B60" i="89"/>
  <c r="B59" i="89"/>
  <c r="B58" i="89"/>
  <c r="B57" i="89"/>
  <c r="B56" i="89"/>
  <c r="B55" i="89"/>
  <c r="B54" i="89"/>
  <c r="B53" i="89"/>
  <c r="B52" i="89"/>
  <c r="B51" i="89"/>
  <c r="B50" i="89"/>
  <c r="B49" i="89"/>
  <c r="B48" i="89"/>
  <c r="B47" i="89"/>
  <c r="B46" i="89"/>
  <c r="B45" i="89"/>
  <c r="B44" i="89"/>
  <c r="B43" i="89"/>
  <c r="B42" i="89"/>
  <c r="B41" i="89"/>
  <c r="B40" i="89"/>
  <c r="B39" i="89"/>
  <c r="B38" i="89"/>
  <c r="B37" i="89"/>
  <c r="B36" i="89"/>
  <c r="B35" i="89"/>
  <c r="B34" i="89"/>
  <c r="B33" i="89"/>
  <c r="B32" i="89"/>
  <c r="B31" i="89"/>
  <c r="B30" i="89"/>
  <c r="B29" i="89"/>
  <c r="B28" i="89"/>
  <c r="B27" i="89"/>
  <c r="B26" i="89"/>
  <c r="B25" i="89"/>
  <c r="B24" i="89"/>
  <c r="B23" i="89"/>
  <c r="B22" i="89"/>
  <c r="B21" i="89"/>
  <c r="B20" i="89"/>
  <c r="B19" i="89"/>
  <c r="B18" i="89"/>
  <c r="B17" i="89"/>
  <c r="B16" i="89"/>
  <c r="B15" i="89"/>
  <c r="B14" i="89"/>
  <c r="B13" i="89"/>
  <c r="B12" i="89"/>
  <c r="B11" i="89"/>
  <c r="B10" i="89"/>
  <c r="B9" i="89"/>
  <c r="B8" i="89"/>
  <c r="B7" i="89"/>
  <c r="B6" i="89"/>
  <c r="B5" i="89"/>
  <c r="B4" i="89"/>
  <c r="B3" i="89"/>
  <c r="B2" i="89"/>
  <c r="N41" i="98" l="1"/>
  <c r="O41" i="98" s="1"/>
  <c r="N40" i="98"/>
  <c r="O40" i="98" s="1"/>
  <c r="N39" i="98"/>
  <c r="O39" i="98" s="1"/>
  <c r="N38" i="98"/>
  <c r="O38" i="98" s="1"/>
  <c r="N37" i="98"/>
  <c r="O37" i="98" s="1"/>
  <c r="N36" i="98"/>
  <c r="O36" i="98" s="1"/>
  <c r="N35" i="98"/>
  <c r="O35" i="98" s="1"/>
  <c r="N34" i="98"/>
  <c r="O34" i="98" s="1"/>
  <c r="N33" i="98"/>
  <c r="O33" i="98" s="1"/>
  <c r="N32" i="98"/>
  <c r="O32" i="98" s="1"/>
  <c r="N31" i="98"/>
  <c r="O31" i="98" s="1"/>
  <c r="N30" i="98"/>
  <c r="O30" i="98" s="1"/>
  <c r="N29" i="98"/>
  <c r="O29" i="98" s="1"/>
  <c r="N28" i="98"/>
  <c r="O28" i="98" s="1"/>
  <c r="N27" i="98"/>
  <c r="O27" i="98" s="1"/>
  <c r="N26" i="98"/>
  <c r="O26" i="98" s="1"/>
  <c r="N25" i="98"/>
  <c r="O25" i="98" s="1"/>
  <c r="N24" i="98"/>
  <c r="O24" i="98" s="1"/>
  <c r="N23" i="98"/>
  <c r="O23" i="98" s="1"/>
  <c r="N22" i="98"/>
  <c r="O22" i="98" s="1"/>
  <c r="N21" i="98"/>
  <c r="O21" i="98" s="1"/>
  <c r="N20" i="98"/>
  <c r="O20" i="98" s="1"/>
  <c r="N19" i="98"/>
  <c r="O19" i="98" s="1"/>
  <c r="N18" i="98"/>
  <c r="O18" i="98" s="1"/>
  <c r="N17" i="98"/>
  <c r="O17" i="98" s="1"/>
  <c r="N16" i="98"/>
  <c r="O16" i="98" s="1"/>
  <c r="N14" i="98"/>
  <c r="O14" i="98" s="1"/>
  <c r="N43" i="98" l="1"/>
  <c r="G45" i="98" s="1"/>
  <c r="P14" i="98"/>
  <c r="S14" i="98"/>
  <c r="S16" i="98"/>
  <c r="S17" i="98"/>
  <c r="S18" i="98"/>
  <c r="S19" i="98"/>
  <c r="S20" i="98"/>
  <c r="S21" i="98"/>
  <c r="S22" i="98"/>
  <c r="S23" i="98"/>
  <c r="S24" i="98"/>
  <c r="S25" i="98"/>
  <c r="S26" i="98"/>
  <c r="S27" i="98"/>
  <c r="S28" i="98"/>
  <c r="S29" i="98"/>
  <c r="S30" i="98"/>
  <c r="S31" i="98"/>
  <c r="S32" i="98"/>
  <c r="S33" i="98"/>
  <c r="S34" i="98"/>
  <c r="S35" i="98"/>
  <c r="S36" i="98"/>
  <c r="S37" i="98"/>
  <c r="S38" i="98"/>
  <c r="S39" i="98"/>
  <c r="S40" i="98"/>
  <c r="S41" i="98"/>
  <c r="P24" i="98"/>
  <c r="P34" i="98"/>
  <c r="P16" i="98"/>
  <c r="P32" i="98"/>
  <c r="P19" i="98"/>
  <c r="P27" i="98"/>
  <c r="P26" i="98"/>
  <c r="P18" i="98"/>
  <c r="P29" i="98"/>
  <c r="P23" i="98"/>
  <c r="P38" i="98"/>
  <c r="P21" i="98"/>
  <c r="P36" i="98"/>
  <c r="P41" i="98"/>
  <c r="P25" i="98"/>
  <c r="P39" i="98"/>
  <c r="P33" i="98"/>
  <c r="P35" i="98"/>
  <c r="P30" i="98"/>
  <c r="P28" i="98"/>
  <c r="P20" i="98"/>
  <c r="P31" i="98"/>
  <c r="P17" i="98"/>
  <c r="P22" i="98"/>
  <c r="P37" i="98"/>
  <c r="P40" i="98"/>
  <c r="U43" i="98" l="1"/>
  <c r="G46" i="98" s="1"/>
  <c r="G48" i="98" s="1"/>
</calcChain>
</file>

<file path=xl/sharedStrings.xml><?xml version="1.0" encoding="utf-8"?>
<sst xmlns="http://schemas.openxmlformats.org/spreadsheetml/2006/main" count="1107" uniqueCount="181">
  <si>
    <t>月</t>
    <rPh sb="0" eb="1">
      <t>ツキ</t>
    </rPh>
    <phoneticPr fontId="2"/>
  </si>
  <si>
    <t>大学</t>
    <rPh sb="0" eb="2">
      <t>ダイガク</t>
    </rPh>
    <phoneticPr fontId="2"/>
  </si>
  <si>
    <t>民間</t>
    <rPh sb="0" eb="2">
      <t>ミンカン</t>
    </rPh>
    <phoneticPr fontId="2"/>
  </si>
  <si>
    <t>地方公共団体等</t>
    <rPh sb="0" eb="2">
      <t>チホウ</t>
    </rPh>
    <rPh sb="2" eb="4">
      <t>コウキョウ</t>
    </rPh>
    <rPh sb="4" eb="6">
      <t>ダンタイ</t>
    </rPh>
    <rPh sb="6" eb="7">
      <t>トウ</t>
    </rPh>
    <phoneticPr fontId="2"/>
  </si>
  <si>
    <t>執筆２</t>
    <rPh sb="0" eb="2">
      <t>シッピツ</t>
    </rPh>
    <phoneticPr fontId="2"/>
  </si>
  <si>
    <t>執筆</t>
    <rPh sb="0" eb="2">
      <t>シッピツ</t>
    </rPh>
    <phoneticPr fontId="2"/>
  </si>
  <si>
    <t>大学学長級</t>
  </si>
  <si>
    <t>会長・社長・役員級１</t>
  </si>
  <si>
    <t>知事・市町村長１</t>
  </si>
  <si>
    <t>大学大学学長級</t>
  </si>
  <si>
    <t>不特定の者を対象とした原稿の内、影響度が極めて高いもの</t>
    <phoneticPr fontId="2"/>
  </si>
  <si>
    <t>大学副学長級</t>
  </si>
  <si>
    <t>会長・社長・役員級２</t>
  </si>
  <si>
    <t>知事・市町村長２</t>
  </si>
  <si>
    <t>大学大学副学長級</t>
  </si>
  <si>
    <t>不特定の者を対象とした原稿の内、影響度が高いもの</t>
    <phoneticPr fontId="2"/>
  </si>
  <si>
    <t>大学学部長級</t>
  </si>
  <si>
    <t>会長・社長・役員級３</t>
  </si>
  <si>
    <t>知事・市町村長３</t>
  </si>
  <si>
    <t>大学大学学部長級</t>
  </si>
  <si>
    <t>不特定の者を対象とした原稿で、一般的なもの</t>
    <phoneticPr fontId="2"/>
  </si>
  <si>
    <t>大学教授級１</t>
  </si>
  <si>
    <t>工場長級</t>
  </si>
  <si>
    <t>部長級１（地方）</t>
    <rPh sb="5" eb="7">
      <t>チホウ</t>
    </rPh>
    <phoneticPr fontId="2"/>
  </si>
  <si>
    <t>大学大学教授級１</t>
  </si>
  <si>
    <t>特定の者を対象とした原稿の内、影響度が高いもの</t>
    <phoneticPr fontId="2"/>
  </si>
  <si>
    <t>大学教授級２</t>
  </si>
  <si>
    <t>部長級（民間）</t>
    <rPh sb="4" eb="6">
      <t>ミンカン</t>
    </rPh>
    <phoneticPr fontId="2"/>
  </si>
  <si>
    <t>部長級２（地方）</t>
    <rPh sb="5" eb="7">
      <t>チホウ</t>
    </rPh>
    <phoneticPr fontId="2"/>
  </si>
  <si>
    <t>大学大学教授級２</t>
  </si>
  <si>
    <t>特定の者を対象とした原稿で、一般的なもの</t>
    <phoneticPr fontId="2"/>
  </si>
  <si>
    <t>大学准教授級</t>
  </si>
  <si>
    <t>課長級（民間）</t>
    <rPh sb="4" eb="6">
      <t>ミンカン</t>
    </rPh>
    <phoneticPr fontId="2"/>
  </si>
  <si>
    <t>課長級（地方）</t>
    <rPh sb="4" eb="6">
      <t>チホウ</t>
    </rPh>
    <phoneticPr fontId="2"/>
  </si>
  <si>
    <t>大学大学准教授級</t>
  </si>
  <si>
    <t>大学講師級</t>
  </si>
  <si>
    <t>課長代理級</t>
  </si>
  <si>
    <t>室長級</t>
  </si>
  <si>
    <t>大学大学講師級</t>
  </si>
  <si>
    <t>大学助教・助手級</t>
  </si>
  <si>
    <t>係長・主任級</t>
  </si>
  <si>
    <t>課長補佐級</t>
  </si>
  <si>
    <t>大学大学助教・助手級</t>
  </si>
  <si>
    <t>大学助手級以下１</t>
  </si>
  <si>
    <t>係員１</t>
  </si>
  <si>
    <t>課員１</t>
  </si>
  <si>
    <t>大学大学助手級以下１</t>
  </si>
  <si>
    <t>大学助手級以下２</t>
  </si>
  <si>
    <t>係員２</t>
  </si>
  <si>
    <t>課員２</t>
  </si>
  <si>
    <t>大学大学助手級以下２</t>
  </si>
  <si>
    <t>大学助手級以下３</t>
  </si>
  <si>
    <t>係員３</t>
  </si>
  <si>
    <t>課員３</t>
  </si>
  <si>
    <t>大学大学助手級以下３</t>
  </si>
  <si>
    <t>民間会長・社長・役員級１</t>
  </si>
  <si>
    <t>民間会長・社長・役員級２</t>
  </si>
  <si>
    <t>民間会長・社長・役員級３</t>
  </si>
  <si>
    <t>民間工場長級</t>
  </si>
  <si>
    <t>民間部長級（民間）</t>
  </si>
  <si>
    <t>民間課長級（民間）</t>
  </si>
  <si>
    <t>民間課長代理級</t>
  </si>
  <si>
    <t>民間係長・主任級</t>
  </si>
  <si>
    <t>民間係員１</t>
  </si>
  <si>
    <t>民間係員２</t>
  </si>
  <si>
    <t>民間係員３</t>
  </si>
  <si>
    <t>地方公共団体等知事・市町村長１</t>
  </si>
  <si>
    <t>地方公共団体等知事・市町村長２</t>
  </si>
  <si>
    <t>地方公共団体等知事・市町村長３</t>
  </si>
  <si>
    <t>地方公共団体等部長級１（地方）</t>
    <phoneticPr fontId="2"/>
  </si>
  <si>
    <t>地方公共団体等部長級２（地方）</t>
    <phoneticPr fontId="2"/>
  </si>
  <si>
    <t>地方公共団体等課長級（地方）</t>
  </si>
  <si>
    <t>地方公共団体等室長級</t>
  </si>
  <si>
    <t>地方公共団体等課長補佐級</t>
  </si>
  <si>
    <t>地方公共団体等課員１</t>
  </si>
  <si>
    <t>地方公共団体等課員２</t>
  </si>
  <si>
    <t>地方公共団体等課員３</t>
  </si>
  <si>
    <t>事業名</t>
    <rPh sb="0" eb="2">
      <t>ジギョウ</t>
    </rPh>
    <rPh sb="2" eb="3">
      <t>メイ</t>
    </rPh>
    <phoneticPr fontId="4"/>
  </si>
  <si>
    <t>氏名</t>
    <rPh sb="0" eb="2">
      <t>シメイ</t>
    </rPh>
    <phoneticPr fontId="2"/>
  </si>
  <si>
    <t>業界</t>
    <rPh sb="0" eb="2">
      <t>ギョウカイ</t>
    </rPh>
    <phoneticPr fontId="2"/>
  </si>
  <si>
    <t>職位</t>
    <rPh sb="0" eb="2">
      <t>ショクイ</t>
    </rPh>
    <phoneticPr fontId="2"/>
  </si>
  <si>
    <t>勤務場所</t>
    <rPh sb="0" eb="4">
      <t>キンムバショ</t>
    </rPh>
    <phoneticPr fontId="2"/>
  </si>
  <si>
    <t>＊黄色セルに入力またはプルダウンから選択してください</t>
    <rPh sb="1" eb="3">
      <t>キイロ</t>
    </rPh>
    <rPh sb="6" eb="8">
      <t>ニュウリョク</t>
    </rPh>
    <rPh sb="18" eb="20">
      <t>センタク</t>
    </rPh>
    <phoneticPr fontId="2"/>
  </si>
  <si>
    <t>実施予定金額</t>
    <rPh sb="0" eb="2">
      <t>ジッシ</t>
    </rPh>
    <rPh sb="2" eb="4">
      <t>ヨテイ</t>
    </rPh>
    <rPh sb="4" eb="6">
      <t>キンガク</t>
    </rPh>
    <phoneticPr fontId="3"/>
  </si>
  <si>
    <t>補助事業従事時間</t>
    <rPh sb="0" eb="2">
      <t>ホジョ</t>
    </rPh>
    <rPh sb="2" eb="4">
      <t>ジギョウ</t>
    </rPh>
    <rPh sb="4" eb="6">
      <t>ジュウジ</t>
    </rPh>
    <rPh sb="6" eb="8">
      <t>ジカン</t>
    </rPh>
    <phoneticPr fontId="2"/>
  </si>
  <si>
    <t>支払い対象</t>
    <rPh sb="0" eb="2">
      <t>シハラ</t>
    </rPh>
    <rPh sb="3" eb="5">
      <t>タイショウ</t>
    </rPh>
    <phoneticPr fontId="2"/>
  </si>
  <si>
    <t>経費対象額</t>
    <rPh sb="0" eb="5">
      <t>ケイヒタイショウガク</t>
    </rPh>
    <phoneticPr fontId="2"/>
  </si>
  <si>
    <t>作業内容、備考等</t>
    <rPh sb="5" eb="7">
      <t>ビコウ</t>
    </rPh>
    <rPh sb="7" eb="8">
      <t>トウ</t>
    </rPh>
    <phoneticPr fontId="2"/>
  </si>
  <si>
    <t>自（時間：分）</t>
    <rPh sb="0" eb="1">
      <t>ジ</t>
    </rPh>
    <rPh sb="2" eb="4">
      <t>ジカン</t>
    </rPh>
    <rPh sb="5" eb="6">
      <t>フン</t>
    </rPh>
    <phoneticPr fontId="2"/>
  </si>
  <si>
    <t>至（時間：分）</t>
    <rPh sb="0" eb="1">
      <t>イタ</t>
    </rPh>
    <rPh sb="2" eb="4">
      <t>ジカン</t>
    </rPh>
    <rPh sb="5" eb="6">
      <t>フン</t>
    </rPh>
    <phoneticPr fontId="2"/>
  </si>
  <si>
    <t>うち休憩時間等</t>
    <phoneticPr fontId="2"/>
  </si>
  <si>
    <t>(</t>
    <phoneticPr fontId="2"/>
  </si>
  <si>
    <t>時間：分</t>
    <rPh sb="0" eb="2">
      <t>ジカン</t>
    </rPh>
    <rPh sb="3" eb="4">
      <t>フン</t>
    </rPh>
    <phoneticPr fontId="2"/>
  </si>
  <si>
    <t>)</t>
    <phoneticPr fontId="2"/>
  </si>
  <si>
    <t>四捨五入</t>
    <rPh sb="0" eb="4">
      <t>シシャゴニュウ</t>
    </rPh>
    <phoneticPr fontId="2"/>
  </si>
  <si>
    <t>標準支払基準</t>
    <rPh sb="0" eb="4">
      <t>ヒョウジュンシハラ</t>
    </rPh>
    <rPh sb="4" eb="6">
      <t>キジュン</t>
    </rPh>
    <phoneticPr fontId="2"/>
  </si>
  <si>
    <t>曜日</t>
    <rPh sb="0" eb="2">
      <t>ヨウビ</t>
    </rPh>
    <phoneticPr fontId="2"/>
  </si>
  <si>
    <t>時間単価</t>
    <rPh sb="0" eb="2">
      <t>ジカン</t>
    </rPh>
    <rPh sb="2" eb="4">
      <t>タンカ</t>
    </rPh>
    <phoneticPr fontId="2"/>
  </si>
  <si>
    <t>金額</t>
    <rPh sb="0" eb="2">
      <t>キンガク</t>
    </rPh>
    <phoneticPr fontId="2"/>
  </si>
  <si>
    <t>その他内規に
基づく金額</t>
    <rPh sb="2" eb="3">
      <t>タ</t>
    </rPh>
    <rPh sb="3" eb="5">
      <t>ナイキ</t>
    </rPh>
    <rPh sb="7" eb="8">
      <t>モト</t>
    </rPh>
    <rPh sb="10" eb="12">
      <t>キンガク</t>
    </rPh>
    <phoneticPr fontId="2"/>
  </si>
  <si>
    <t>～</t>
  </si>
  <si>
    <t>(</t>
  </si>
  <si>
    <t>)</t>
  </si>
  <si>
    <t>合計</t>
    <phoneticPr fontId="2"/>
  </si>
  <si>
    <t>合計時間数</t>
    <rPh sb="0" eb="2">
      <t>ゴウケイ</t>
    </rPh>
    <rPh sb="2" eb="4">
      <t>ジカン</t>
    </rPh>
    <rPh sb="4" eb="5">
      <t>スウ</t>
    </rPh>
    <phoneticPr fontId="2"/>
  </si>
  <si>
    <t>時間</t>
    <rPh sb="0" eb="2">
      <t>ジカン</t>
    </rPh>
    <phoneticPr fontId="2"/>
  </si>
  <si>
    <t>備考</t>
    <rPh sb="0" eb="2">
      <t>ビコウ</t>
    </rPh>
    <phoneticPr fontId="2"/>
  </si>
  <si>
    <t>支払額</t>
    <rPh sb="0" eb="2">
      <t>シハライ</t>
    </rPh>
    <rPh sb="2" eb="3">
      <t>ガク</t>
    </rPh>
    <phoneticPr fontId="2"/>
  </si>
  <si>
    <t>円</t>
    <rPh sb="0" eb="1">
      <t>エン</t>
    </rPh>
    <phoneticPr fontId="2"/>
  </si>
  <si>
    <t>所得税</t>
    <rPh sb="0" eb="3">
      <t>ショトクゼイ</t>
    </rPh>
    <phoneticPr fontId="2"/>
  </si>
  <si>
    <t>差引支給見込み額</t>
    <rPh sb="0" eb="2">
      <t>サシヒキ</t>
    </rPh>
    <rPh sb="2" eb="4">
      <t>シキュウ</t>
    </rPh>
    <rPh sb="4" eb="6">
      <t>ミコ</t>
    </rPh>
    <rPh sb="7" eb="8">
      <t>ガク</t>
    </rPh>
    <phoneticPr fontId="2"/>
  </si>
  <si>
    <t>※　補助対象事業者における謝金に関する規程に準じた金額</t>
    <phoneticPr fontId="2"/>
  </si>
  <si>
    <t>謝金額（執筆）計算シート</t>
    <rPh sb="0" eb="3">
      <t>シャキンガク</t>
    </rPh>
    <rPh sb="4" eb="6">
      <t>シッピツ</t>
    </rPh>
    <rPh sb="7" eb="9">
      <t>ケイサン</t>
    </rPh>
    <phoneticPr fontId="2"/>
  </si>
  <si>
    <t>執筆金額（想定）</t>
    <rPh sb="0" eb="2">
      <t>シッピツ</t>
    </rPh>
    <rPh sb="2" eb="4">
      <t>キンガク</t>
    </rPh>
    <rPh sb="5" eb="7">
      <t>ソウテイ</t>
    </rPh>
    <phoneticPr fontId="2"/>
  </si>
  <si>
    <t>原稿用紙枚数
（1枚当たり
日本語400字）</t>
    <rPh sb="4" eb="6">
      <t>マイスウ</t>
    </rPh>
    <phoneticPr fontId="2"/>
  </si>
  <si>
    <t>標準支払基準</t>
    <phoneticPr fontId="2"/>
  </si>
  <si>
    <t>作業内容、備考等</t>
    <phoneticPr fontId="2"/>
  </si>
  <si>
    <t>想定する原稿内容</t>
    <phoneticPr fontId="2"/>
  </si>
  <si>
    <t>1枚当たり単価</t>
    <rPh sb="1" eb="2">
      <t>マイ</t>
    </rPh>
    <rPh sb="2" eb="3">
      <t>ア</t>
    </rPh>
    <rPh sb="5" eb="7">
      <t>タンカ</t>
    </rPh>
    <phoneticPr fontId="2"/>
  </si>
  <si>
    <t>その他内規等に
基づく金額</t>
    <rPh sb="5" eb="6">
      <t>トウ</t>
    </rPh>
    <phoneticPr fontId="2"/>
  </si>
  <si>
    <t>合計枚数</t>
    <rPh sb="0" eb="2">
      <t>ゴウケイ</t>
    </rPh>
    <rPh sb="2" eb="4">
      <t>マイスウ</t>
    </rPh>
    <phoneticPr fontId="2"/>
  </si>
  <si>
    <t>枚</t>
    <rPh sb="0" eb="1">
      <t>マイ</t>
    </rPh>
    <phoneticPr fontId="2"/>
  </si>
  <si>
    <t>支払想定額</t>
    <rPh sb="0" eb="2">
      <t>シハライ</t>
    </rPh>
    <rPh sb="2" eb="4">
      <t>ソウテイ</t>
    </rPh>
    <rPh sb="4" eb="5">
      <t>ガク</t>
    </rPh>
    <phoneticPr fontId="2"/>
  </si>
  <si>
    <t>観光　太郎</t>
    <rPh sb="0" eb="2">
      <t>カンコウ</t>
    </rPh>
    <rPh sb="3" eb="5">
      <t>タロウ</t>
    </rPh>
    <phoneticPr fontId="2"/>
  </si>
  <si>
    <t>XX大学　理工学部教授</t>
    <rPh sb="2" eb="4">
      <t>ダイガク</t>
    </rPh>
    <rPh sb="5" eb="11">
      <t>リコウガクブキョウジュ</t>
    </rPh>
    <phoneticPr fontId="2"/>
  </si>
  <si>
    <t>内規</t>
  </si>
  <si>
    <t>当該地域の現地調査の実施</t>
    <rPh sb="0" eb="4">
      <t>トウガイチイキ</t>
    </rPh>
    <rPh sb="5" eb="9">
      <t>ゲンチチョウサ</t>
    </rPh>
    <rPh sb="10" eb="12">
      <t>ジッシ</t>
    </rPh>
    <phoneticPr fontId="2"/>
  </si>
  <si>
    <t>謝金支払基準</t>
  </si>
  <si>
    <t>前日の現地視察を踏まえ、今後の方向性について意見を伺った。</t>
    <rPh sb="0" eb="2">
      <t>ゼンジツ</t>
    </rPh>
    <rPh sb="3" eb="5">
      <t>ゲンチ</t>
    </rPh>
    <rPh sb="5" eb="7">
      <t>シサツ</t>
    </rPh>
    <rPh sb="8" eb="9">
      <t>フ</t>
    </rPh>
    <rPh sb="12" eb="14">
      <t>コンゴ</t>
    </rPh>
    <rPh sb="15" eb="18">
      <t>ホウコウセイ</t>
    </rPh>
    <rPh sb="22" eb="24">
      <t>イケン</t>
    </rPh>
    <rPh sb="25" eb="26">
      <t>ウカガ</t>
    </rPh>
    <phoneticPr fontId="2"/>
  </si>
  <si>
    <t>本事業の地元住民へのPRイベントを行い、そこで本事業の有効性について講演していただいた。</t>
    <rPh sb="0" eb="1">
      <t>ホン</t>
    </rPh>
    <rPh sb="1" eb="3">
      <t>ジギョウ</t>
    </rPh>
    <rPh sb="4" eb="6">
      <t>ジモト</t>
    </rPh>
    <rPh sb="6" eb="8">
      <t>ジュウミン</t>
    </rPh>
    <rPh sb="17" eb="18">
      <t>オコナ</t>
    </rPh>
    <rPh sb="23" eb="24">
      <t>ホン</t>
    </rPh>
    <rPh sb="24" eb="26">
      <t>ジギョウ</t>
    </rPh>
    <rPh sb="27" eb="30">
      <t>ユウコウセイ</t>
    </rPh>
    <rPh sb="34" eb="36">
      <t>コウエン</t>
    </rPh>
    <phoneticPr fontId="2"/>
  </si>
  <si>
    <t>不特定の者を対象とした原稿の内、影響度が極めて高いもの</t>
  </si>
  <si>
    <t>本事業の広告宣伝資料のうち主要部分について執筆を依頼した。</t>
    <rPh sb="0" eb="1">
      <t>ホン</t>
    </rPh>
    <rPh sb="1" eb="3">
      <t>ジギョウ</t>
    </rPh>
    <rPh sb="4" eb="6">
      <t>コウコク</t>
    </rPh>
    <rPh sb="6" eb="8">
      <t>センデン</t>
    </rPh>
    <rPh sb="8" eb="10">
      <t>シリョウ</t>
    </rPh>
    <rPh sb="13" eb="15">
      <t>シュヨウ</t>
    </rPh>
    <rPh sb="15" eb="17">
      <t>ブブン</t>
    </rPh>
    <rPh sb="21" eb="23">
      <t>シッピツ</t>
    </rPh>
    <rPh sb="24" eb="26">
      <t>イライ</t>
    </rPh>
    <phoneticPr fontId="2"/>
  </si>
  <si>
    <t>本事業での配布資料のうちの一部について執筆を依頼した。</t>
    <rPh sb="5" eb="7">
      <t>ハイフ</t>
    </rPh>
    <rPh sb="7" eb="9">
      <t>シリョウ</t>
    </rPh>
    <rPh sb="13" eb="15">
      <t>イチブ</t>
    </rPh>
    <phoneticPr fontId="2"/>
  </si>
  <si>
    <t>令和8年度オーバーツーリズムの未然防止・抑制をはじめとする観光地の面的受入環境整備促進事業</t>
    <rPh sb="0" eb="2">
      <t>レイワ</t>
    </rPh>
    <rPh sb="3" eb="5">
      <t>ネンド</t>
    </rPh>
    <rPh sb="15" eb="17">
      <t>ミゼン</t>
    </rPh>
    <rPh sb="17" eb="19">
      <t>ボウシ</t>
    </rPh>
    <rPh sb="20" eb="22">
      <t>ヨクセイ</t>
    </rPh>
    <rPh sb="29" eb="32">
      <t>カンコウチ</t>
    </rPh>
    <rPh sb="33" eb="35">
      <t>メンテキ</t>
    </rPh>
    <rPh sb="35" eb="37">
      <t>ウケイレ</t>
    </rPh>
    <rPh sb="37" eb="39">
      <t>カンキョウ</t>
    </rPh>
    <rPh sb="39" eb="41">
      <t>セイビ</t>
    </rPh>
    <rPh sb="41" eb="43">
      <t>ソクシン</t>
    </rPh>
    <rPh sb="43" eb="45">
      <t>ジギョウ</t>
    </rPh>
    <phoneticPr fontId="2"/>
  </si>
  <si>
    <t>実施予定日
(yyyy/mm/dd)</t>
    <rPh sb="0" eb="5">
      <t>ジッシヨテイビ</t>
    </rPh>
    <phoneticPr fontId="2"/>
  </si>
  <si>
    <t>#</t>
    <phoneticPr fontId="2"/>
  </si>
  <si>
    <t>会議出席謝金支払基準</t>
    <rPh sb="0" eb="4">
      <t>カイギシュッセキ</t>
    </rPh>
    <rPh sb="4" eb="8">
      <t>シャキンシハラ</t>
    </rPh>
    <rPh sb="8" eb="10">
      <t>キジュン</t>
    </rPh>
    <phoneticPr fontId="2"/>
  </si>
  <si>
    <t>①</t>
    <phoneticPr fontId="2"/>
  </si>
  <si>
    <t>②</t>
  </si>
  <si>
    <t>②</t>
    <phoneticPr fontId="2"/>
  </si>
  <si>
    <t>③</t>
  </si>
  <si>
    <t>③</t>
    <phoneticPr fontId="2"/>
  </si>
  <si>
    <t>④</t>
    <phoneticPr fontId="2"/>
  </si>
  <si>
    <t>⑤</t>
    <phoneticPr fontId="2"/>
  </si>
  <si>
    <t>⑥</t>
    <phoneticPr fontId="2"/>
  </si>
  <si>
    <t>⑦</t>
  </si>
  <si>
    <t>⑦</t>
    <phoneticPr fontId="2"/>
  </si>
  <si>
    <t>会長</t>
    <rPh sb="0" eb="2">
      <t>カイチョウ</t>
    </rPh>
    <phoneticPr fontId="2"/>
  </si>
  <si>
    <t>委員（会員）・臨時委員</t>
    <rPh sb="0" eb="2">
      <t>イイン</t>
    </rPh>
    <rPh sb="3" eb="5">
      <t>カイイン</t>
    </rPh>
    <rPh sb="7" eb="11">
      <t>リンジイイン</t>
    </rPh>
    <phoneticPr fontId="2"/>
  </si>
  <si>
    <t>幹事・専門委員</t>
    <rPh sb="0" eb="2">
      <t>カンジ</t>
    </rPh>
    <rPh sb="3" eb="7">
      <t>センモンイイン</t>
    </rPh>
    <phoneticPr fontId="2"/>
  </si>
  <si>
    <t>②中央府省等が開催する会合で上位とすることが適当としたもの</t>
    <phoneticPr fontId="2"/>
  </si>
  <si>
    <t>①中央府省等が開催する会合で最も上位とすることが適当としたもの</t>
    <phoneticPr fontId="2"/>
  </si>
  <si>
    <t>③中央府省等が開催する会合で一般的なもの（大規模）</t>
    <phoneticPr fontId="2"/>
  </si>
  <si>
    <t>④中央府省等が開催する会合で一般的なもの（中規模）、又は
地方支分部局が開催する会合で最も上位とすることが適当としたもの</t>
    <phoneticPr fontId="2"/>
  </si>
  <si>
    <t>日額</t>
  </si>
  <si>
    <t>日額</t>
    <rPh sb="0" eb="2">
      <t>ニチガク</t>
    </rPh>
    <phoneticPr fontId="2"/>
  </si>
  <si>
    <t>時間単価</t>
  </si>
  <si>
    <t>時間単価</t>
    <rPh sb="0" eb="4">
      <t>ジカンタンカ</t>
    </rPh>
    <phoneticPr fontId="2"/>
  </si>
  <si>
    <t>謝金額（会議出席）計算シート</t>
    <rPh sb="0" eb="2">
      <t>シャキン</t>
    </rPh>
    <rPh sb="2" eb="3">
      <t>ガク</t>
    </rPh>
    <rPh sb="4" eb="6">
      <t>カイギ</t>
    </rPh>
    <rPh sb="6" eb="8">
      <t>シュッセキ</t>
    </rPh>
    <rPh sb="9" eb="11">
      <t>ケイサン</t>
    </rPh>
    <phoneticPr fontId="2"/>
  </si>
  <si>
    <t>謝金額（講演会・研修）計算シート</t>
    <rPh sb="0" eb="2">
      <t>シャキン</t>
    </rPh>
    <rPh sb="2" eb="3">
      <t>ガク</t>
    </rPh>
    <rPh sb="4" eb="7">
      <t>コウエンカイ</t>
    </rPh>
    <rPh sb="8" eb="10">
      <t>ケンシュウ</t>
    </rPh>
    <rPh sb="11" eb="13">
      <t>ケイサン</t>
    </rPh>
    <phoneticPr fontId="2"/>
  </si>
  <si>
    <t>職名</t>
    <rPh sb="0" eb="2">
      <t>ショクメイ</t>
    </rPh>
    <phoneticPr fontId="2"/>
  </si>
  <si>
    <t>会議
区分</t>
    <rPh sb="0" eb="2">
      <t>カイギ</t>
    </rPh>
    <rPh sb="3" eb="5">
      <t>クブン</t>
    </rPh>
    <phoneticPr fontId="2"/>
  </si>
  <si>
    <t>算定金額</t>
    <rPh sb="0" eb="2">
      <t>サンテイ</t>
    </rPh>
    <rPh sb="2" eb="4">
      <t>キンガク</t>
    </rPh>
    <phoneticPr fontId="2"/>
  </si>
  <si>
    <t>金額
(時間数×時間単価)
※2時間が上限</t>
    <rPh sb="0" eb="2">
      <t>キンガク</t>
    </rPh>
    <rPh sb="4" eb="7">
      <t>ジカンスウ</t>
    </rPh>
    <rPh sb="8" eb="12">
      <t>ジカンタンカ</t>
    </rPh>
    <rPh sb="16" eb="18">
      <t>ジカン</t>
    </rPh>
    <rPh sb="19" eb="21">
      <t>ジョウゲン</t>
    </rPh>
    <phoneticPr fontId="2"/>
  </si>
  <si>
    <t>至（時間：分）</t>
  </si>
  <si>
    <t>自（時間：分）</t>
  </si>
  <si>
    <t>時間：分</t>
  </si>
  <si>
    <t>うち休憩時間等
(時間：分)</t>
    <rPh sb="9" eb="11">
      <t>ジカン</t>
    </rPh>
    <rPh sb="12" eb="13">
      <t>フン</t>
    </rPh>
    <phoneticPr fontId="2"/>
  </si>
  <si>
    <t>四捨五入</t>
    <phoneticPr fontId="2"/>
  </si>
  <si>
    <t>内規等
※標準支払い基準が補助上限額</t>
    <rPh sb="0" eb="2">
      <t>ナイキ</t>
    </rPh>
    <rPh sb="2" eb="3">
      <t>トウ</t>
    </rPh>
    <rPh sb="5" eb="7">
      <t>ヒョウジュン</t>
    </rPh>
    <rPh sb="7" eb="9">
      <t>シハラ</t>
    </rPh>
    <rPh sb="10" eb="12">
      <t>キジュン</t>
    </rPh>
    <rPh sb="13" eb="15">
      <t>ホジョ</t>
    </rPh>
    <rPh sb="15" eb="18">
      <t>シ</t>
    </rPh>
    <phoneticPr fontId="2"/>
  </si>
  <si>
    <t>○○大学　教育学部教授</t>
    <rPh sb="2" eb="4">
      <t>ダイガク</t>
    </rPh>
    <rPh sb="5" eb="9">
      <t>キョウイクガクブ</t>
    </rPh>
    <rPh sb="9" eb="11">
      <t>キョウジュ</t>
    </rPh>
    <phoneticPr fontId="2"/>
  </si>
  <si>
    <t>金額
(時間数×時間単価)
※2時間超の場合日額</t>
    <rPh sb="0" eb="2">
      <t>キンガク</t>
    </rPh>
    <rPh sb="4" eb="7">
      <t>ジカンスウ</t>
    </rPh>
    <rPh sb="8" eb="12">
      <t>ジカンタンカ</t>
    </rPh>
    <rPh sb="16" eb="18">
      <t>ジカン</t>
    </rPh>
    <rPh sb="18" eb="19">
      <t>チョウ</t>
    </rPh>
    <rPh sb="20" eb="22">
      <t>バアイ</t>
    </rPh>
    <rPh sb="22" eb="24">
      <t>ニチガク</t>
    </rPh>
    <phoneticPr fontId="2"/>
  </si>
  <si>
    <t>様式10_事業実施予定表（謝金_講演会・研修）</t>
    <phoneticPr fontId="2"/>
  </si>
  <si>
    <t>様式10_事業実施予定表（謝金_会議出席）</t>
    <rPh sb="16" eb="20">
      <t>カイギシュッセキ</t>
    </rPh>
    <phoneticPr fontId="2"/>
  </si>
  <si>
    <t>様式10_事業実施予定表（謝金_執筆）</t>
    <rPh sb="16" eb="18">
      <t>シッピツ</t>
    </rPh>
    <phoneticPr fontId="2"/>
  </si>
  <si>
    <t>補助対象事業者名</t>
    <rPh sb="0" eb="8">
      <t>ホジョタイショウジギョウシャメイ</t>
    </rPh>
    <phoneticPr fontId="2"/>
  </si>
  <si>
    <t>XXX市観光協会</t>
    <rPh sb="3" eb="4">
      <t>シ</t>
    </rPh>
    <rPh sb="4" eb="8">
      <t>カンコウキョウカイ</t>
    </rPh>
    <phoneticPr fontId="2"/>
  </si>
  <si>
    <t>XX市観光協会</t>
    <rPh sb="2" eb="7">
      <t>シカンコウキョウカイ</t>
    </rPh>
    <phoneticPr fontId="2"/>
  </si>
  <si>
    <t>XX市観光協会</t>
    <rPh sb="2" eb="3">
      <t>シ</t>
    </rPh>
    <rPh sb="3" eb="7">
      <t>カンコウキョウカイ</t>
    </rPh>
    <phoneticPr fontId="2"/>
  </si>
  <si>
    <t>内規等
※標準支払い基準が補助上限額</t>
    <rPh sb="0" eb="2">
      <t>ナイキ</t>
    </rPh>
    <rPh sb="2" eb="3">
      <t>トウ</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</si>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</sst>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176" formatCode="#,##0_ "/>
    <numFmt numFmtId="177" formatCode="h:mm;@"/>
    <numFmt numFmtId="178" formatCode="#,##0.0;[Red]\-#,##0.0"/>
    <numFmt numFmtId="179" formatCode="&quot;¥&quot;#,##0_);[Red]\(&quot;¥&quot;#,##0\)"/>
    <numFmt numFmtId="180" formatCode="0_);[Red]\(0\)"/>
    <numFmt numFmtId="181" formatCode="#,##0_);[Red]\(#,##0\)"/>
    <numFmt numFmtId="182" formatCode="aaa"/>
    <numFmt numFmtId="183" formatCode="[$-F800]dddd\,\ mmmm\ dd\,\ yyyy"/>
    <numFmt numFmtId="184" formatCode="yyyy/m/d;@"/>
    <numFmt numFmtId="185" formatCode="[h]:mm;@"/>
  </numFmts>
  <fonts count="15">
    <font>
      <sz val="11"/>
      <name val="ＭＳ Ｐゴシック"/>
      <family val="3"/>
      <charset val="128"/>
    </font>
    <font>
      <sz val="11"/>
      <name val="ＭＳ Ｐゴシック"/>
      <family val="3"/>
      <charset val="128"/>
    </font>
    <font>
      <sz val="6"/>
      <name val="ＭＳ Ｐゴシック"/>
      <family val="3"/>
      <charset val="128"/>
    </font>
    <font>
      <sz val="12"/>
      <name val="細明朝体"/>
      <family val="3"/>
      <charset val="128"/>
    </font>
    <font>
      <sz val="6"/>
      <name val="細明朝体"/>
      <family val="3"/>
      <charset val="128"/>
    </font>
    <font>
      <sz val="11"/>
      <name val="ＭＳ ゴシック"/>
      <family val="3"/>
      <charset val="128"/>
    </font>
    <font>
      <sz val="11"/>
      <name val="ＭＳ 明朝"/>
      <family val="1"/>
      <charset val="128"/>
    </font>
    <font>
      <sz val="18"/>
      <name val="ＭＳ 明朝"/>
      <family val="1"/>
      <charset val="128"/>
    </font>
    <font>
      <sz val="10"/>
      <name val="Arial"/>
      <family val="2"/>
    </font>
    <font>
      <sz val="11"/>
      <color theme="1"/>
      <name val="ＭＳ Ｐゴシック"/>
      <family val="3"/>
      <charset val="128"/>
      <scheme val="minor"/>
    </font>
    <font>
      <sz val="9"/>
      <name val="ＭＳ 明朝"/>
      <family val="1"/>
      <charset val="128"/>
    </font>
    <font>
      <sz val="12"/>
      <color rgb="FF000000"/>
      <name val="Meiryo UI"/>
      <family val="3"/>
      <charset val="128"/>
    </font>
    <font>
      <sz val="11"/>
      <name val="ＭＳ 明朝"/>
      <family val="1"/>
    </font>
    <font>
      <sz val="8"/>
      <name val="ＭＳ 明朝"/>
      <family val="1"/>
      <charset val="128"/>
    </font>
    <font>
      <sz val="10"/>
      <name val="ＭＳ 明朝"/>
      <family val="1"/>
      <charset val="128"/>
    </font>
  </fonts>
  <fills count="11">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rgb="FFFFFF99"/>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0"/>
        <bgColor indexed="64"/>
      </patternFill>
    </fill>
  </fills>
  <borders count="53">
    <border>
      <left/>
      <right/>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thin">
        <color indexed="64"/>
      </right>
      <top style="thin">
        <color indexed="64"/>
      </top>
      <bottom style="double">
        <color indexed="64"/>
      </bottom>
      <diagonal/>
    </border>
    <border>
      <left style="medium">
        <color indexed="64"/>
      </left>
      <right/>
      <top/>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s>
  <cellStyleXfs count="10">
    <xf numFmtId="0" fontId="0" fillId="0" borderId="0">
      <alignment vertical="center"/>
    </xf>
    <xf numFmtId="38" fontId="9" fillId="0" borderId="0" applyFont="0" applyFill="0" applyBorder="0" applyAlignment="0" applyProtection="0">
      <alignment vertical="center"/>
    </xf>
    <xf numFmtId="38" fontId="6" fillId="0" borderId="0" applyFont="0" applyFill="0" applyBorder="0" applyAlignment="0" applyProtection="0"/>
    <xf numFmtId="6" fontId="1" fillId="0" borderId="0" applyFont="0" applyFill="0" applyBorder="0" applyAlignment="0" applyProtection="0">
      <alignment vertical="center"/>
    </xf>
    <xf numFmtId="0" fontId="9" fillId="0" borderId="0">
      <alignment vertical="center"/>
    </xf>
    <xf numFmtId="0" fontId="5" fillId="0" borderId="0">
      <alignment vertical="center"/>
    </xf>
    <xf numFmtId="0" fontId="6" fillId="0" borderId="0"/>
    <xf numFmtId="0" fontId="8" fillId="0" borderId="0"/>
    <xf numFmtId="6"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336">
    <xf numFmtId="0" fontId="0" fillId="0" borderId="0" xfId="0">
      <alignment vertical="center"/>
    </xf>
    <xf numFmtId="0" fontId="6" fillId="0" borderId="0" xfId="0" applyFont="1" applyAlignment="1">
      <alignment vertical="top"/>
    </xf>
    <xf numFmtId="0" fontId="6" fillId="0" borderId="0" xfId="0" applyFont="1" applyAlignment="1"/>
    <xf numFmtId="0" fontId="6" fillId="0" borderId="0" xfId="0" applyFont="1" applyAlignment="1">
      <alignment horizontal="center"/>
    </xf>
    <xf numFmtId="0" fontId="6" fillId="0" borderId="0" xfId="0" applyFont="1">
      <alignment vertical="center"/>
    </xf>
    <xf numFmtId="176" fontId="6" fillId="6" borderId="0" xfId="0" applyNumberFormat="1" applyFont="1" applyFill="1" applyAlignment="1" applyProtection="1">
      <protection locked="0"/>
    </xf>
    <xf numFmtId="0" fontId="6" fillId="0" borderId="31" xfId="0" applyFont="1" applyBorder="1" applyAlignment="1">
      <alignment horizontal="right"/>
    </xf>
    <xf numFmtId="0" fontId="6" fillId="0" borderId="32" xfId="0" applyFont="1" applyBorder="1" applyAlignment="1">
      <alignment horizontal="right"/>
    </xf>
    <xf numFmtId="0" fontId="6" fillId="0" borderId="20" xfId="0" applyFont="1" applyBorder="1" applyAlignment="1">
      <alignment horizontal="right"/>
    </xf>
    <xf numFmtId="3" fontId="6" fillId="0" borderId="0" xfId="0" applyNumberFormat="1" applyFont="1" applyAlignment="1"/>
    <xf numFmtId="0" fontId="6" fillId="0" borderId="0" xfId="0" quotePrefix="1" applyFont="1" applyAlignment="1"/>
    <xf numFmtId="0" fontId="6" fillId="0" borderId="0" xfId="7" applyFont="1" applyAlignment="1">
      <alignment vertical="center"/>
    </xf>
    <xf numFmtId="177" fontId="6" fillId="0" borderId="6" xfId="0" applyNumberFormat="1" applyFont="1" applyBorder="1" applyAlignment="1"/>
    <xf numFmtId="20" fontId="6" fillId="2" borderId="21" xfId="0" applyNumberFormat="1" applyFont="1" applyFill="1" applyBorder="1" applyAlignment="1"/>
    <xf numFmtId="181" fontId="6" fillId="2" borderId="21" xfId="0" applyNumberFormat="1" applyFont="1" applyFill="1" applyBorder="1" applyAlignment="1"/>
    <xf numFmtId="179" fontId="6" fillId="2" borderId="21" xfId="0" applyNumberFormat="1" applyFont="1" applyFill="1" applyBorder="1" applyAlignment="1"/>
    <xf numFmtId="3" fontId="6" fillId="0" borderId="0" xfId="0" applyNumberFormat="1" applyFont="1">
      <alignment vertical="center"/>
    </xf>
    <xf numFmtId="0" fontId="12" fillId="0" borderId="0" xfId="0" applyFont="1">
      <alignment vertical="center"/>
    </xf>
    <xf numFmtId="0" fontId="6" fillId="0" borderId="0" xfId="0" applyFont="1" applyAlignment="1">
      <alignment horizontal="left"/>
    </xf>
    <xf numFmtId="0" fontId="6" fillId="0" borderId="0" xfId="0" applyFont="1" applyAlignment="1">
      <alignment horizontal="centerContinuous"/>
    </xf>
    <xf numFmtId="40" fontId="6" fillId="0" borderId="0" xfId="1" applyNumberFormat="1" applyFont="1" applyFill="1" applyBorder="1" applyAlignment="1" applyProtection="1"/>
    <xf numFmtId="178" fontId="6" fillId="0" borderId="7" xfId="0" applyNumberFormat="1" applyFont="1" applyBorder="1" applyAlignment="1"/>
    <xf numFmtId="176" fontId="6" fillId="0" borderId="0" xfId="0" applyNumberFormat="1" applyFont="1" applyAlignment="1"/>
    <xf numFmtId="176" fontId="6" fillId="0" borderId="6" xfId="0" applyNumberFormat="1" applyFont="1" applyBorder="1" applyAlignment="1"/>
    <xf numFmtId="6" fontId="6" fillId="0" borderId="11" xfId="8" applyFont="1" applyFill="1" applyBorder="1" applyAlignment="1" applyProtection="1"/>
    <xf numFmtId="6" fontId="6" fillId="0" borderId="29" xfId="8" applyFont="1" applyFill="1" applyBorder="1" applyAlignment="1" applyProtection="1"/>
    <xf numFmtId="0" fontId="6" fillId="2" borderId="6" xfId="0" applyFont="1" applyFill="1" applyBorder="1" applyAlignment="1"/>
    <xf numFmtId="6" fontId="6" fillId="2" borderId="6" xfId="0" applyNumberFormat="1" applyFont="1" applyFill="1" applyBorder="1" applyAlignment="1"/>
    <xf numFmtId="6" fontId="6" fillId="0" borderId="25" xfId="8" applyFont="1" applyFill="1" applyBorder="1" applyAlignment="1" applyProtection="1"/>
    <xf numFmtId="6" fontId="6" fillId="0" borderId="36" xfId="8" applyFont="1" applyFill="1" applyBorder="1" applyAlignment="1" applyProtection="1"/>
    <xf numFmtId="0" fontId="6" fillId="2" borderId="42" xfId="0" applyFont="1" applyFill="1" applyBorder="1" applyAlignment="1"/>
    <xf numFmtId="0" fontId="6"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vertical="center" wrapText="1"/>
    </xf>
    <xf numFmtId="0" fontId="7" fillId="0" borderId="0" xfId="0" applyFont="1" applyAlignment="1"/>
    <xf numFmtId="0" fontId="6" fillId="0" borderId="0" xfId="0" applyFont="1" applyAlignment="1">
      <alignment horizontal="left" shrinkToFit="1"/>
    </xf>
    <xf numFmtId="20" fontId="6" fillId="2" borderId="6" xfId="0" applyNumberFormat="1" applyFont="1" applyFill="1" applyBorder="1" applyAlignment="1"/>
    <xf numFmtId="0" fontId="6" fillId="0" borderId="7" xfId="0" applyFont="1" applyBorder="1">
      <alignment vertical="center"/>
    </xf>
    <xf numFmtId="1" fontId="6" fillId="0" borderId="0" xfId="0" applyNumberFormat="1" applyFont="1">
      <alignment vertical="center"/>
    </xf>
    <xf numFmtId="0" fontId="6" fillId="0" borderId="0" xfId="0" applyFont="1" applyAlignment="1">
      <alignment horizontal="right" vertical="center"/>
    </xf>
    <xf numFmtId="0" fontId="6" fillId="3" borderId="9" xfId="0" applyFont="1" applyFill="1" applyBorder="1" applyAlignment="1">
      <alignment horizontal="center"/>
    </xf>
    <xf numFmtId="0" fontId="6" fillId="4" borderId="0" xfId="0" applyFont="1" applyFill="1" applyAlignment="1">
      <alignment horizontal="center"/>
    </xf>
    <xf numFmtId="0" fontId="6" fillId="4" borderId="0" xfId="0" applyFont="1" applyFill="1" applyAlignment="1">
      <alignment horizontal="center" wrapText="1"/>
    </xf>
    <xf numFmtId="0" fontId="6" fillId="0" borderId="0" xfId="0" applyFont="1" applyAlignment="1">
      <alignment wrapText="1"/>
    </xf>
    <xf numFmtId="0" fontId="11" fillId="0" borderId="0" xfId="0" applyFont="1">
      <alignment vertical="center"/>
    </xf>
    <xf numFmtId="0" fontId="6" fillId="0" borderId="18" xfId="0" applyFont="1" applyBorder="1" applyAlignment="1">
      <alignment horizontal="center" vertical="center"/>
    </xf>
    <xf numFmtId="0" fontId="6" fillId="0" borderId="20" xfId="0" applyFont="1" applyBorder="1" applyAlignment="1">
      <alignment horizontal="center" vertical="center"/>
    </xf>
    <xf numFmtId="0" fontId="6" fillId="0" borderId="26" xfId="0" applyFont="1" applyBorder="1" applyAlignment="1">
      <alignment horizontal="left"/>
    </xf>
    <xf numFmtId="0" fontId="6" fillId="0" borderId="7" xfId="0" applyFont="1" applyBorder="1" applyAlignment="1">
      <alignment horizontal="left" shrinkToFit="1"/>
    </xf>
    <xf numFmtId="0" fontId="6" fillId="0" borderId="7" xfId="0" applyFont="1" applyBorder="1" applyAlignment="1">
      <alignment horizontal="left"/>
    </xf>
    <xf numFmtId="0" fontId="6" fillId="0" borderId="28" xfId="0" applyFont="1" applyBorder="1" applyAlignment="1">
      <alignment horizontal="left"/>
    </xf>
    <xf numFmtId="0" fontId="6" fillId="0" borderId="18" xfId="0" applyFont="1" applyBorder="1" applyAlignment="1">
      <alignment horizontal="left"/>
    </xf>
    <xf numFmtId="0" fontId="6" fillId="0" borderId="6" xfId="0" applyFont="1" applyBorder="1" applyAlignment="1">
      <alignment horizontal="left" shrinkToFit="1"/>
    </xf>
    <xf numFmtId="0" fontId="6" fillId="0" borderId="6" xfId="0" applyFont="1" applyBorder="1" applyAlignment="1">
      <alignment horizontal="left"/>
    </xf>
    <xf numFmtId="40" fontId="6" fillId="0" borderId="0" xfId="1" applyNumberFormat="1" applyFont="1" applyFill="1" applyAlignment="1" applyProtection="1"/>
    <xf numFmtId="0" fontId="6" fillId="4" borderId="25" xfId="0" applyFont="1" applyFill="1" applyBorder="1" applyAlignment="1">
      <alignment horizontal="center"/>
    </xf>
    <xf numFmtId="6" fontId="6" fillId="0" borderId="12" xfId="8" applyFont="1" applyFill="1" applyBorder="1" applyAlignment="1" applyProtection="1"/>
    <xf numFmtId="0" fontId="6" fillId="0" borderId="31" xfId="0" applyFont="1" applyBorder="1" applyAlignment="1">
      <alignment horizontal="left"/>
    </xf>
    <xf numFmtId="0" fontId="6" fillId="0" borderId="32" xfId="0" applyFont="1" applyBorder="1" applyAlignment="1">
      <alignment horizontal="left"/>
    </xf>
    <xf numFmtId="0" fontId="6" fillId="0" borderId="20" xfId="0" applyFont="1" applyBorder="1" applyAlignment="1">
      <alignment horizontal="left"/>
    </xf>
    <xf numFmtId="0" fontId="6" fillId="3" borderId="0" xfId="0" applyFont="1" applyFill="1" applyAlignment="1">
      <alignment horizontal="center"/>
    </xf>
    <xf numFmtId="0" fontId="6" fillId="3" borderId="8" xfId="0" applyFont="1" applyFill="1" applyBorder="1" applyAlignment="1">
      <alignment horizontal="center"/>
    </xf>
    <xf numFmtId="0" fontId="6" fillId="4" borderId="9" xfId="0" applyFont="1" applyFill="1" applyBorder="1" applyAlignment="1">
      <alignment horizontal="center"/>
    </xf>
    <xf numFmtId="0" fontId="6" fillId="4" borderId="9" xfId="0" applyFont="1" applyFill="1" applyBorder="1" applyAlignment="1">
      <alignment horizontal="center" wrapText="1"/>
    </xf>
    <xf numFmtId="20" fontId="6" fillId="2" borderId="21" xfId="0" applyNumberFormat="1" applyFont="1" applyFill="1" applyBorder="1" applyAlignment="1">
      <alignment vertical="top" wrapText="1"/>
    </xf>
    <xf numFmtId="0" fontId="6" fillId="0" borderId="0" xfId="0" applyFont="1" applyAlignment="1">
      <alignment vertical="top" wrapText="1"/>
    </xf>
    <xf numFmtId="0" fontId="6" fillId="0" borderId="6" xfId="0" applyFont="1" applyBorder="1">
      <alignment vertical="center"/>
    </xf>
    <xf numFmtId="0" fontId="0" fillId="7" borderId="0" xfId="0" applyFill="1">
      <alignment vertical="center"/>
    </xf>
    <xf numFmtId="0" fontId="0" fillId="7" borderId="0" xfId="0" applyFill="1" applyAlignment="1">
      <alignment horizontal="center" vertical="center"/>
    </xf>
    <xf numFmtId="183" fontId="6" fillId="0" borderId="0" xfId="0" applyNumberFormat="1" applyFont="1">
      <alignment vertical="center"/>
    </xf>
    <xf numFmtId="182" fontId="6" fillId="0" borderId="0" xfId="0" applyNumberFormat="1" applyFont="1">
      <alignment vertical="center"/>
    </xf>
    <xf numFmtId="0" fontId="10" fillId="0" borderId="0" xfId="0" applyFont="1" applyAlignment="1">
      <alignment horizontal="center" vertical="center" wrapText="1"/>
    </xf>
    <xf numFmtId="0" fontId="6" fillId="8" borderId="26" xfId="0" applyFont="1" applyFill="1" applyBorder="1" applyAlignment="1">
      <alignment horizontal="center"/>
    </xf>
    <xf numFmtId="0" fontId="6" fillId="8" borderId="7" xfId="0" applyFont="1" applyFill="1" applyBorder="1" applyAlignment="1">
      <alignment horizontal="center"/>
    </xf>
    <xf numFmtId="0" fontId="6" fillId="8" borderId="31" xfId="0" applyFont="1" applyFill="1" applyBorder="1" applyAlignment="1">
      <alignment horizontal="center"/>
    </xf>
    <xf numFmtId="0" fontId="0" fillId="8" borderId="28" xfId="0" applyFill="1" applyBorder="1">
      <alignment vertical="center"/>
    </xf>
    <xf numFmtId="0" fontId="0" fillId="8" borderId="32" xfId="0" applyFill="1" applyBorder="1">
      <alignment vertical="center"/>
    </xf>
    <xf numFmtId="0" fontId="6" fillId="8" borderId="33" xfId="0" applyFont="1" applyFill="1" applyBorder="1" applyAlignment="1">
      <alignment horizontal="center"/>
    </xf>
    <xf numFmtId="182" fontId="6" fillId="0" borderId="14" xfId="0" applyNumberFormat="1" applyFont="1" applyBorder="1" applyAlignment="1">
      <alignment horizontal="center"/>
    </xf>
    <xf numFmtId="182" fontId="6" fillId="0" borderId="30" xfId="0" applyNumberFormat="1" applyFont="1" applyBorder="1" applyAlignment="1">
      <alignment horizontal="center"/>
    </xf>
    <xf numFmtId="0" fontId="6" fillId="0" borderId="6" xfId="0" applyFont="1" applyBorder="1" applyAlignment="1">
      <alignment horizontal="center" vertical="center"/>
    </xf>
    <xf numFmtId="0" fontId="6" fillId="8" borderId="28" xfId="0" applyFont="1" applyFill="1" applyBorder="1" applyAlignment="1">
      <alignment horizontal="center"/>
    </xf>
    <xf numFmtId="0" fontId="6" fillId="8" borderId="32" xfId="0" applyFont="1" applyFill="1" applyBorder="1" applyAlignment="1">
      <alignment horizontal="center"/>
    </xf>
    <xf numFmtId="180" fontId="6" fillId="6" borderId="12" xfId="0" applyNumberFormat="1" applyFont="1" applyFill="1" applyBorder="1" applyAlignment="1" applyProtection="1">
      <protection locked="0"/>
    </xf>
    <xf numFmtId="0" fontId="6" fillId="6" borderId="25" xfId="0" applyFont="1" applyFill="1" applyBorder="1" applyAlignment="1" applyProtection="1">
      <protection locked="0"/>
    </xf>
    <xf numFmtId="180" fontId="6" fillId="6" borderId="27" xfId="0" applyNumberFormat="1" applyFont="1" applyFill="1" applyBorder="1" applyAlignment="1" applyProtection="1">
      <protection locked="0"/>
    </xf>
    <xf numFmtId="0" fontId="6" fillId="6" borderId="36" xfId="0" applyFont="1" applyFill="1" applyBorder="1" applyAlignment="1" applyProtection="1">
      <protection locked="0"/>
    </xf>
    <xf numFmtId="6" fontId="6" fillId="6" borderId="25" xfId="8" applyFont="1" applyFill="1" applyBorder="1" applyAlignment="1" applyProtection="1">
      <protection locked="0"/>
    </xf>
    <xf numFmtId="6" fontId="6" fillId="6" borderId="11" xfId="8" applyFont="1" applyFill="1" applyBorder="1" applyAlignment="1" applyProtection="1">
      <protection locked="0"/>
    </xf>
    <xf numFmtId="6" fontId="6" fillId="6" borderId="36" xfId="8" applyFont="1" applyFill="1" applyBorder="1" applyAlignment="1" applyProtection="1">
      <protection locked="0"/>
    </xf>
    <xf numFmtId="6" fontId="6" fillId="6" borderId="29" xfId="8" applyFont="1" applyFill="1" applyBorder="1" applyAlignment="1" applyProtection="1">
      <protection locked="0"/>
    </xf>
    <xf numFmtId="0" fontId="6" fillId="0" borderId="0" xfId="0" applyFont="1" applyAlignment="1">
      <alignment horizontal="right" vertical="center" wrapText="1"/>
    </xf>
    <xf numFmtId="6" fontId="6" fillId="6" borderId="12" xfId="8" applyFont="1" applyFill="1" applyBorder="1" applyAlignment="1" applyProtection="1">
      <alignment horizontal="center" vertical="center"/>
      <protection locked="0"/>
    </xf>
    <xf numFmtId="6" fontId="6" fillId="6" borderId="27" xfId="8" applyFont="1" applyFill="1" applyBorder="1" applyAlignment="1" applyProtection="1">
      <alignment horizontal="center" vertical="center"/>
      <protection locked="0"/>
    </xf>
    <xf numFmtId="0" fontId="6" fillId="2" borderId="21" xfId="0" applyFont="1" applyFill="1" applyBorder="1" applyAlignment="1"/>
    <xf numFmtId="56" fontId="6" fillId="0" borderId="0" xfId="0" applyNumberFormat="1" applyFont="1">
      <alignment vertical="center"/>
    </xf>
    <xf numFmtId="0" fontId="6" fillId="8" borderId="3" xfId="0" applyFont="1" applyFill="1" applyBorder="1" applyAlignment="1">
      <alignment horizontal="center"/>
    </xf>
    <xf numFmtId="0" fontId="6" fillId="3" borderId="17" xfId="0" applyFont="1" applyFill="1" applyBorder="1" applyAlignment="1">
      <alignment horizontal="center"/>
    </xf>
    <xf numFmtId="0" fontId="6" fillId="3" borderId="10" xfId="0" applyFont="1" applyFill="1" applyBorder="1" applyAlignment="1">
      <alignment horizontal="center"/>
    </xf>
    <xf numFmtId="0" fontId="6" fillId="3" borderId="5" xfId="0" applyFont="1" applyFill="1" applyBorder="1" applyAlignment="1">
      <alignment horizontal="center"/>
    </xf>
    <xf numFmtId="0" fontId="6" fillId="8" borderId="13" xfId="0" applyFont="1" applyFill="1" applyBorder="1" applyAlignment="1">
      <alignment horizontal="center" wrapText="1"/>
    </xf>
    <xf numFmtId="184" fontId="6" fillId="6" borderId="47" xfId="0" applyNumberFormat="1" applyFont="1" applyFill="1" applyBorder="1" applyAlignment="1" applyProtection="1">
      <alignment horizontal="right"/>
      <protection locked="0"/>
    </xf>
    <xf numFmtId="184" fontId="6" fillId="6" borderId="48" xfId="0" applyNumberFormat="1" applyFont="1" applyFill="1" applyBorder="1" applyAlignment="1" applyProtection="1">
      <alignment horizontal="right"/>
      <protection locked="0"/>
    </xf>
    <xf numFmtId="0" fontId="6" fillId="8" borderId="51" xfId="0" applyFont="1" applyFill="1" applyBorder="1" applyAlignment="1">
      <alignment horizontal="center"/>
    </xf>
    <xf numFmtId="0" fontId="6" fillId="8" borderId="47" xfId="0" applyFont="1" applyFill="1" applyBorder="1" applyAlignment="1">
      <alignment horizontal="center" wrapText="1"/>
    </xf>
    <xf numFmtId="0" fontId="6" fillId="0" borderId="3" xfId="0" applyFont="1" applyBorder="1" applyAlignment="1">
      <alignment horizontal="center"/>
    </xf>
    <xf numFmtId="0" fontId="6" fillId="0" borderId="3" xfId="0" applyFont="1" applyBorder="1">
      <alignment vertical="center"/>
    </xf>
    <xf numFmtId="38" fontId="0" fillId="0" borderId="0" xfId="9" applyFont="1">
      <alignment vertical="center"/>
    </xf>
    <xf numFmtId="0" fontId="6" fillId="8" borderId="0" xfId="0" applyFont="1" applyFill="1" applyAlignment="1">
      <alignment horizontal="center"/>
    </xf>
    <xf numFmtId="0" fontId="6" fillId="4" borderId="5" xfId="0" applyFont="1" applyFill="1" applyBorder="1" applyAlignment="1">
      <alignment horizontal="center" wrapText="1"/>
    </xf>
    <xf numFmtId="184" fontId="6" fillId="6" borderId="47" xfId="0" applyNumberFormat="1" applyFont="1" applyFill="1" applyBorder="1" applyAlignment="1" applyProtection="1">
      <alignment horizontal="right" vertical="center"/>
      <protection locked="0"/>
    </xf>
    <xf numFmtId="177" fontId="6" fillId="6" borderId="11" xfId="0" applyNumberFormat="1" applyFont="1" applyFill="1" applyBorder="1" applyProtection="1">
      <alignment vertical="center"/>
      <protection locked="0"/>
    </xf>
    <xf numFmtId="0" fontId="6" fillId="2" borderId="11" xfId="0" applyFont="1" applyFill="1" applyBorder="1">
      <alignment vertical="center"/>
    </xf>
    <xf numFmtId="185" fontId="6" fillId="6" borderId="12" xfId="0" applyNumberFormat="1" applyFont="1" applyFill="1" applyBorder="1" applyProtection="1">
      <alignment vertical="center"/>
      <protection locked="0"/>
    </xf>
    <xf numFmtId="20" fontId="6" fillId="2" borderId="11" xfId="0" applyNumberFormat="1" applyFont="1" applyFill="1" applyBorder="1">
      <alignment vertical="center"/>
    </xf>
    <xf numFmtId="20" fontId="6" fillId="6" borderId="11" xfId="0" applyNumberFormat="1" applyFont="1" applyFill="1" applyBorder="1" applyProtection="1">
      <alignment vertical="center"/>
      <protection locked="0"/>
    </xf>
    <xf numFmtId="20" fontId="6" fillId="2" borderId="12" xfId="0" applyNumberFormat="1" applyFont="1" applyFill="1" applyBorder="1">
      <alignment vertical="center"/>
    </xf>
    <xf numFmtId="20" fontId="6" fillId="0" borderId="11" xfId="0" applyNumberFormat="1" applyFont="1" applyBorder="1">
      <alignment vertical="center"/>
    </xf>
    <xf numFmtId="180" fontId="6" fillId="2" borderId="12" xfId="0" applyNumberFormat="1" applyFont="1" applyFill="1" applyBorder="1">
      <alignment vertical="center"/>
    </xf>
    <xf numFmtId="179" fontId="6" fillId="0" borderId="12" xfId="0" applyNumberFormat="1" applyFont="1" applyBorder="1" applyAlignment="1">
      <alignment vertical="center" wrapText="1"/>
    </xf>
    <xf numFmtId="179" fontId="6" fillId="2" borderId="12" xfId="0" applyNumberFormat="1" applyFont="1" applyFill="1" applyBorder="1">
      <alignment vertical="center"/>
    </xf>
    <xf numFmtId="179" fontId="6" fillId="6" borderId="12" xfId="0" applyNumberFormat="1" applyFont="1" applyFill="1" applyBorder="1" applyProtection="1">
      <alignment vertical="center"/>
      <protection locked="0"/>
    </xf>
    <xf numFmtId="185" fontId="6" fillId="6" borderId="15" xfId="0" applyNumberFormat="1" applyFont="1" applyFill="1" applyBorder="1" applyProtection="1">
      <alignment vertical="center"/>
      <protection locked="0"/>
    </xf>
    <xf numFmtId="184" fontId="6" fillId="6" borderId="48" xfId="0" applyNumberFormat="1" applyFont="1" applyFill="1" applyBorder="1" applyAlignment="1" applyProtection="1">
      <alignment horizontal="right" vertical="center"/>
      <protection locked="0"/>
    </xf>
    <xf numFmtId="177" fontId="6" fillId="6" borderId="29" xfId="0" applyNumberFormat="1" applyFont="1" applyFill="1" applyBorder="1" applyProtection="1">
      <alignment vertical="center"/>
      <protection locked="0"/>
    </xf>
    <xf numFmtId="0" fontId="6" fillId="2" borderId="29" xfId="0" applyFont="1" applyFill="1" applyBorder="1">
      <alignment vertical="center"/>
    </xf>
    <xf numFmtId="185" fontId="6" fillId="6" borderId="27" xfId="0" applyNumberFormat="1" applyFont="1" applyFill="1" applyBorder="1" applyProtection="1">
      <alignment vertical="center"/>
      <protection locked="0"/>
    </xf>
    <xf numFmtId="20" fontId="6" fillId="2" borderId="29" xfId="0" applyNumberFormat="1" applyFont="1" applyFill="1" applyBorder="1">
      <alignment vertical="center"/>
    </xf>
    <xf numFmtId="20" fontId="6" fillId="2" borderId="27" xfId="0" applyNumberFormat="1" applyFont="1" applyFill="1" applyBorder="1">
      <alignment vertical="center"/>
    </xf>
    <xf numFmtId="20" fontId="6" fillId="0" borderId="29" xfId="0" applyNumberFormat="1" applyFont="1" applyBorder="1">
      <alignment vertical="center"/>
    </xf>
    <xf numFmtId="180" fontId="6" fillId="2" borderId="27" xfId="0" applyNumberFormat="1" applyFont="1" applyFill="1" applyBorder="1">
      <alignment vertical="center"/>
    </xf>
    <xf numFmtId="179" fontId="6" fillId="0" borderId="27" xfId="0" applyNumberFormat="1" applyFont="1" applyBorder="1" applyAlignment="1">
      <alignment vertical="center" wrapText="1"/>
    </xf>
    <xf numFmtId="179" fontId="6" fillId="6" borderId="27" xfId="0" applyNumberFormat="1" applyFont="1" applyFill="1" applyBorder="1" applyProtection="1">
      <alignment vertical="center"/>
      <protection locked="0"/>
    </xf>
    <xf numFmtId="179" fontId="6" fillId="2" borderId="27" xfId="0" applyNumberFormat="1" applyFont="1" applyFill="1" applyBorder="1">
      <alignment vertical="center"/>
    </xf>
    <xf numFmtId="179" fontId="6" fillId="2" borderId="36" xfId="0" applyNumberFormat="1" applyFont="1" applyFill="1" applyBorder="1">
      <alignment vertical="center"/>
    </xf>
    <xf numFmtId="0" fontId="6" fillId="8" borderId="15" xfId="0" applyFont="1" applyFill="1" applyBorder="1" applyAlignment="1">
      <alignment horizontal="center" wrapText="1"/>
    </xf>
    <xf numFmtId="182" fontId="6" fillId="0" borderId="33" xfId="0" applyNumberFormat="1" applyFont="1" applyBorder="1" applyAlignment="1">
      <alignment horizontal="center" vertical="center"/>
    </xf>
    <xf numFmtId="182" fontId="6" fillId="0" borderId="37" xfId="0" applyNumberFormat="1" applyFont="1" applyBorder="1" applyAlignment="1">
      <alignment horizontal="center" vertical="center"/>
    </xf>
    <xf numFmtId="20" fontId="6" fillId="2" borderId="6" xfId="0" applyNumberFormat="1" applyFont="1" applyFill="1" applyBorder="1">
      <alignment vertical="center"/>
    </xf>
    <xf numFmtId="0" fontId="6" fillId="2" borderId="6" xfId="0" applyFont="1" applyFill="1" applyBorder="1">
      <alignment vertical="center"/>
    </xf>
    <xf numFmtId="0" fontId="6" fillId="2" borderId="21" xfId="0" applyFont="1" applyFill="1" applyBorder="1">
      <alignment vertical="center"/>
    </xf>
    <xf numFmtId="177" fontId="6" fillId="0" borderId="6" xfId="0" applyNumberFormat="1" applyFont="1" applyBorder="1">
      <alignment vertical="center"/>
    </xf>
    <xf numFmtId="20" fontId="6" fillId="2" borderId="21" xfId="0" applyNumberFormat="1" applyFont="1" applyFill="1" applyBorder="1">
      <alignment vertical="center"/>
    </xf>
    <xf numFmtId="181" fontId="6" fillId="2" borderId="21" xfId="0" applyNumberFormat="1" applyFont="1" applyFill="1" applyBorder="1">
      <alignment vertical="center"/>
    </xf>
    <xf numFmtId="20" fontId="6" fillId="2" borderId="21" xfId="0" applyNumberFormat="1" applyFont="1" applyFill="1" applyBorder="1" applyAlignment="1">
      <alignment vertical="center" wrapText="1"/>
    </xf>
    <xf numFmtId="179" fontId="6" fillId="2" borderId="21" xfId="0" applyNumberFormat="1" applyFont="1" applyFill="1" applyBorder="1">
      <alignment vertical="center"/>
    </xf>
    <xf numFmtId="179" fontId="6" fillId="0" borderId="36" xfId="0" applyNumberFormat="1" applyFont="1" applyBorder="1" applyAlignment="1">
      <alignment vertical="center" wrapText="1"/>
    </xf>
    <xf numFmtId="0" fontId="6" fillId="0" borderId="5" xfId="0" applyFont="1" applyBorder="1" applyAlignment="1">
      <alignment horizontal="left" shrinkToFit="1"/>
    </xf>
    <xf numFmtId="0" fontId="12" fillId="0" borderId="0" xfId="0" applyFont="1" applyAlignment="1"/>
    <xf numFmtId="0" fontId="12" fillId="10" borderId="0" xfId="0" applyFont="1" applyFill="1" applyProtection="1">
      <alignment vertical="center"/>
      <protection locked="0"/>
    </xf>
    <xf numFmtId="0" fontId="6" fillId="10" borderId="0" xfId="0" applyFont="1" applyFill="1" applyProtection="1">
      <alignment vertical="center"/>
      <protection locked="0"/>
    </xf>
    <xf numFmtId="0" fontId="6" fillId="10" borderId="0" xfId="0" applyFont="1" applyFill="1" applyAlignment="1">
      <alignment horizontal="left" shrinkToFit="1"/>
    </xf>
    <xf numFmtId="0" fontId="6" fillId="10" borderId="0" xfId="0" applyFont="1" applyFill="1">
      <alignment vertical="center"/>
    </xf>
    <xf numFmtId="182" fontId="6" fillId="6" borderId="15" xfId="0" applyNumberFormat="1" applyFont="1" applyFill="1" applyBorder="1" applyAlignment="1" applyProtection="1">
      <alignment horizontal="center" vertical="center"/>
      <protection locked="0"/>
    </xf>
    <xf numFmtId="182" fontId="6" fillId="6" borderId="2" xfId="0" applyNumberFormat="1" applyFont="1" applyFill="1" applyBorder="1" applyAlignment="1" applyProtection="1">
      <alignment horizontal="center" vertical="center"/>
      <protection locked="0"/>
    </xf>
    <xf numFmtId="184" fontId="6" fillId="6" borderId="47" xfId="0" applyNumberFormat="1" applyFont="1" applyFill="1" applyBorder="1" applyAlignment="1">
      <alignment horizontal="right"/>
    </xf>
    <xf numFmtId="184" fontId="6" fillId="6" borderId="48" xfId="0" applyNumberFormat="1" applyFont="1" applyFill="1" applyBorder="1" applyAlignment="1">
      <alignment horizontal="right"/>
    </xf>
    <xf numFmtId="184" fontId="6" fillId="6" borderId="47" xfId="0" applyNumberFormat="1" applyFont="1" applyFill="1" applyBorder="1" applyAlignment="1">
      <alignment horizontal="right" vertical="center"/>
    </xf>
    <xf numFmtId="184" fontId="6" fillId="6" borderId="48" xfId="0" applyNumberFormat="1" applyFont="1" applyFill="1" applyBorder="1" applyAlignment="1">
      <alignment horizontal="right" vertical="center"/>
    </xf>
    <xf numFmtId="182" fontId="6" fillId="6" borderId="15" xfId="0" applyNumberFormat="1" applyFont="1" applyFill="1" applyBorder="1" applyAlignment="1">
      <alignment horizontal="center" vertical="center"/>
    </xf>
    <xf numFmtId="182" fontId="6" fillId="6" borderId="2" xfId="0" applyNumberFormat="1" applyFont="1" applyFill="1" applyBorder="1" applyAlignment="1">
      <alignment horizontal="center" vertical="center"/>
    </xf>
    <xf numFmtId="177" fontId="6" fillId="6" borderId="11" xfId="0" applyNumberFormat="1" applyFont="1" applyFill="1" applyBorder="1">
      <alignment vertical="center"/>
    </xf>
    <xf numFmtId="185" fontId="6" fillId="6" borderId="12" xfId="0" applyNumberFormat="1" applyFont="1" applyFill="1" applyBorder="1">
      <alignment vertical="center"/>
    </xf>
    <xf numFmtId="20" fontId="6" fillId="6" borderId="11" xfId="0" applyNumberFormat="1" applyFont="1" applyFill="1" applyBorder="1">
      <alignment vertical="center"/>
    </xf>
    <xf numFmtId="179" fontId="6" fillId="6" borderId="12" xfId="0" applyNumberFormat="1" applyFont="1" applyFill="1" applyBorder="1">
      <alignment vertical="center"/>
    </xf>
    <xf numFmtId="6" fontId="6" fillId="6" borderId="12" xfId="8" applyFont="1" applyFill="1" applyBorder="1" applyAlignment="1" applyProtection="1">
      <alignment horizontal="center" vertical="center"/>
    </xf>
    <xf numFmtId="185" fontId="6" fillId="6" borderId="15" xfId="0" applyNumberFormat="1" applyFont="1" applyFill="1" applyBorder="1">
      <alignment vertical="center"/>
    </xf>
    <xf numFmtId="177" fontId="6" fillId="6" borderId="29" xfId="0" applyNumberFormat="1" applyFont="1" applyFill="1" applyBorder="1">
      <alignment vertical="center"/>
    </xf>
    <xf numFmtId="185" fontId="6" fillId="6" borderId="27" xfId="0" applyNumberFormat="1" applyFont="1" applyFill="1" applyBorder="1">
      <alignment vertical="center"/>
    </xf>
    <xf numFmtId="179" fontId="6" fillId="6" borderId="27" xfId="0" applyNumberFormat="1" applyFont="1" applyFill="1" applyBorder="1">
      <alignment vertical="center"/>
    </xf>
    <xf numFmtId="6" fontId="6" fillId="6" borderId="27" xfId="8" applyFont="1" applyFill="1" applyBorder="1" applyAlignment="1" applyProtection="1">
      <alignment horizontal="center" vertical="center"/>
    </xf>
    <xf numFmtId="176" fontId="6" fillId="6" borderId="0" xfId="0" applyNumberFormat="1" applyFont="1" applyFill="1" applyAlignment="1"/>
    <xf numFmtId="182" fontId="6" fillId="0" borderId="33" xfId="0" applyNumberFormat="1" applyFont="1" applyBorder="1" applyAlignment="1">
      <alignment horizontal="center"/>
    </xf>
    <xf numFmtId="177" fontId="6" fillId="6" borderId="11" xfId="0" applyNumberFormat="1" applyFont="1" applyFill="1" applyBorder="1" applyAlignment="1"/>
    <xf numFmtId="0" fontId="6" fillId="2" borderId="11" xfId="0" applyFont="1" applyFill="1" applyBorder="1" applyAlignment="1"/>
    <xf numFmtId="185" fontId="6" fillId="6" borderId="12" xfId="0" applyNumberFormat="1" applyFont="1" applyFill="1" applyBorder="1" applyAlignment="1"/>
    <xf numFmtId="20" fontId="6" fillId="2" borderId="11" xfId="0" applyNumberFormat="1" applyFont="1" applyFill="1" applyBorder="1" applyAlignment="1"/>
    <xf numFmtId="20" fontId="6" fillId="6" borderId="11" xfId="0" applyNumberFormat="1" applyFont="1" applyFill="1" applyBorder="1" applyAlignment="1"/>
    <xf numFmtId="20" fontId="6" fillId="2" borderId="12" xfId="0" applyNumberFormat="1" applyFont="1" applyFill="1" applyBorder="1" applyAlignment="1"/>
    <xf numFmtId="20" fontId="6" fillId="0" borderId="11" xfId="0" applyNumberFormat="1" applyFont="1" applyBorder="1" applyAlignment="1"/>
    <xf numFmtId="180" fontId="6" fillId="2" borderId="12" xfId="0" applyNumberFormat="1" applyFont="1" applyFill="1" applyBorder="1" applyAlignment="1"/>
    <xf numFmtId="179" fontId="6" fillId="0" borderId="12" xfId="0" applyNumberFormat="1" applyFont="1" applyBorder="1" applyAlignment="1">
      <alignment wrapText="1"/>
    </xf>
    <xf numFmtId="179" fontId="6" fillId="2" borderId="12" xfId="0" applyNumberFormat="1" applyFont="1" applyFill="1" applyBorder="1" applyAlignment="1"/>
    <xf numFmtId="179" fontId="6" fillId="6" borderId="12" xfId="0" applyNumberFormat="1" applyFont="1" applyFill="1" applyBorder="1" applyAlignment="1"/>
    <xf numFmtId="185" fontId="6" fillId="6" borderId="15" xfId="0" applyNumberFormat="1" applyFont="1" applyFill="1" applyBorder="1" applyAlignment="1"/>
    <xf numFmtId="182" fontId="6" fillId="0" borderId="37" xfId="0" applyNumberFormat="1" applyFont="1" applyBorder="1" applyAlignment="1">
      <alignment horizontal="center"/>
    </xf>
    <xf numFmtId="177" fontId="6" fillId="6" borderId="29" xfId="0" applyNumberFormat="1" applyFont="1" applyFill="1" applyBorder="1" applyAlignment="1"/>
    <xf numFmtId="0" fontId="6" fillId="2" borderId="29" xfId="0" applyFont="1" applyFill="1" applyBorder="1" applyAlignment="1"/>
    <xf numFmtId="185" fontId="6" fillId="6" borderId="27" xfId="0" applyNumberFormat="1" applyFont="1" applyFill="1" applyBorder="1" applyAlignment="1"/>
    <xf numFmtId="20" fontId="6" fillId="2" borderId="29" xfId="0" applyNumberFormat="1" applyFont="1" applyFill="1" applyBorder="1" applyAlignment="1"/>
    <xf numFmtId="20" fontId="6" fillId="2" borderId="27" xfId="0" applyNumberFormat="1" applyFont="1" applyFill="1" applyBorder="1" applyAlignment="1"/>
    <xf numFmtId="20" fontId="6" fillId="0" borderId="29" xfId="0" applyNumberFormat="1" applyFont="1" applyBorder="1" applyAlignment="1"/>
    <xf numFmtId="180" fontId="6" fillId="2" borderId="27" xfId="0" applyNumberFormat="1" applyFont="1" applyFill="1" applyBorder="1" applyAlignment="1"/>
    <xf numFmtId="179" fontId="6" fillId="0" borderId="27" xfId="0" applyNumberFormat="1" applyFont="1" applyBorder="1" applyAlignment="1">
      <alignment wrapText="1"/>
    </xf>
    <xf numFmtId="179" fontId="6" fillId="2" borderId="27" xfId="0" applyNumberFormat="1" applyFont="1" applyFill="1" applyBorder="1" applyAlignment="1"/>
    <xf numFmtId="179" fontId="6" fillId="6" borderId="27" xfId="0" applyNumberFormat="1" applyFont="1" applyFill="1" applyBorder="1" applyAlignment="1"/>
    <xf numFmtId="179" fontId="6" fillId="2" borderId="36" xfId="0" applyNumberFormat="1" applyFont="1" applyFill="1" applyBorder="1" applyAlignment="1"/>
    <xf numFmtId="0" fontId="14" fillId="0" borderId="0" xfId="0" applyFont="1" applyAlignment="1">
      <alignment horizontal="left"/>
    </xf>
    <xf numFmtId="180" fontId="6" fillId="6" borderId="12" xfId="0" applyNumberFormat="1" applyFont="1" applyFill="1" applyBorder="1" applyAlignment="1"/>
    <xf numFmtId="0" fontId="6" fillId="6" borderId="25" xfId="0" applyFont="1" applyFill="1" applyBorder="1" applyAlignment="1"/>
    <xf numFmtId="6" fontId="6" fillId="6" borderId="25" xfId="8" applyFont="1" applyFill="1" applyBorder="1" applyAlignment="1" applyProtection="1"/>
    <xf numFmtId="6" fontId="6" fillId="6" borderId="11" xfId="8" applyFont="1" applyFill="1" applyBorder="1" applyAlignment="1" applyProtection="1"/>
    <xf numFmtId="180" fontId="6" fillId="6" borderId="27" xfId="0" applyNumberFormat="1" applyFont="1" applyFill="1" applyBorder="1" applyAlignment="1"/>
    <xf numFmtId="0" fontId="6" fillId="6" borderId="36" xfId="0" applyFont="1" applyFill="1" applyBorder="1" applyAlignment="1"/>
    <xf numFmtId="6" fontId="6" fillId="6" borderId="36" xfId="8" applyFont="1" applyFill="1" applyBorder="1" applyAlignment="1" applyProtection="1"/>
    <xf numFmtId="6" fontId="6" fillId="6" borderId="29" xfId="8" applyFont="1" applyFill="1" applyBorder="1" applyAlignment="1" applyProtection="1"/>
    <xf numFmtId="56" fontId="6" fillId="0" borderId="0" xfId="0" applyNumberFormat="1" applyFont="1">
      <alignment vertical="center"/>
    </xf>
    <xf numFmtId="0" fontId="6" fillId="0" borderId="0" xfId="0" applyFont="1" applyAlignment="1">
      <alignment horizontal="center" vertical="center"/>
    </xf>
    <xf numFmtId="0" fontId="6" fillId="6" borderId="36" xfId="0" applyFont="1" applyFill="1" applyBorder="1" applyAlignment="1" applyProtection="1">
      <alignment vertical="center" wrapText="1"/>
      <protection locked="0"/>
    </xf>
    <xf numFmtId="0" fontId="6" fillId="6" borderId="37" xfId="0" applyFont="1" applyFill="1" applyBorder="1" applyAlignment="1" applyProtection="1">
      <alignment vertical="center" wrapText="1"/>
      <protection locked="0"/>
    </xf>
    <xf numFmtId="0" fontId="6" fillId="0" borderId="42" xfId="0" applyFont="1" applyBorder="1" applyAlignment="1">
      <alignment vertical="center" wrapText="1"/>
    </xf>
    <xf numFmtId="0" fontId="6" fillId="0" borderId="43" xfId="0" applyFont="1" applyBorder="1" applyAlignment="1">
      <alignment vertical="center" wrapText="1"/>
    </xf>
    <xf numFmtId="0" fontId="6" fillId="5" borderId="22" xfId="0" applyFont="1" applyFill="1" applyBorder="1" applyAlignment="1">
      <alignment horizontal="center" vertical="center"/>
    </xf>
    <xf numFmtId="0" fontId="6" fillId="5" borderId="19" xfId="0" applyFont="1" applyFill="1" applyBorder="1" applyAlignment="1">
      <alignment horizontal="center" vertical="center"/>
    </xf>
    <xf numFmtId="0" fontId="6" fillId="5" borderId="35" xfId="0" applyFont="1" applyFill="1" applyBorder="1" applyAlignment="1">
      <alignment horizontal="center" vertical="center"/>
    </xf>
    <xf numFmtId="0" fontId="6" fillId="6" borderId="26" xfId="0" applyFont="1" applyFill="1" applyBorder="1" applyAlignment="1" applyProtection="1">
      <alignment horizontal="left" vertical="center" wrapText="1"/>
      <protection locked="0"/>
    </xf>
    <xf numFmtId="0" fontId="6" fillId="6" borderId="7" xfId="0" applyFont="1" applyFill="1" applyBorder="1" applyAlignment="1" applyProtection="1">
      <alignment horizontal="left" vertical="center" wrapText="1"/>
      <protection locked="0"/>
    </xf>
    <xf numFmtId="0" fontId="6" fillId="6" borderId="31" xfId="0" applyFont="1" applyFill="1" applyBorder="1" applyAlignment="1" applyProtection="1">
      <alignment horizontal="left" vertical="center" wrapText="1"/>
      <protection locked="0"/>
    </xf>
    <xf numFmtId="0" fontId="6" fillId="6" borderId="28" xfId="0" applyFont="1" applyFill="1" applyBorder="1" applyAlignment="1" applyProtection="1">
      <alignment horizontal="left" vertical="center" wrapText="1"/>
      <protection locked="0"/>
    </xf>
    <xf numFmtId="0" fontId="6" fillId="6" borderId="0" xfId="0" applyFont="1" applyFill="1" applyAlignment="1" applyProtection="1">
      <alignment horizontal="left" vertical="center" wrapText="1"/>
      <protection locked="0"/>
    </xf>
    <xf numFmtId="0" fontId="6" fillId="6" borderId="32" xfId="0" applyFont="1" applyFill="1" applyBorder="1" applyAlignment="1" applyProtection="1">
      <alignment horizontal="left" vertical="center" wrapText="1"/>
      <protection locked="0"/>
    </xf>
    <xf numFmtId="0" fontId="6" fillId="6" borderId="18" xfId="0" applyFont="1" applyFill="1" applyBorder="1" applyAlignment="1" applyProtection="1">
      <alignment horizontal="left" vertical="center" wrapText="1"/>
      <protection locked="0"/>
    </xf>
    <xf numFmtId="0" fontId="6" fillId="6" borderId="6" xfId="0" applyFont="1" applyFill="1" applyBorder="1" applyAlignment="1" applyProtection="1">
      <alignment horizontal="left" vertical="center" wrapText="1"/>
      <protection locked="0"/>
    </xf>
    <xf numFmtId="0" fontId="6" fillId="6" borderId="20" xfId="0" applyFont="1" applyFill="1" applyBorder="1" applyAlignment="1" applyProtection="1">
      <alignment horizontal="left" vertical="center" wrapText="1"/>
      <protection locked="0"/>
    </xf>
    <xf numFmtId="0" fontId="6" fillId="6" borderId="2" xfId="0" applyFont="1" applyFill="1" applyBorder="1" applyAlignment="1" applyProtection="1">
      <alignment vertical="center" wrapText="1"/>
      <protection locked="0"/>
    </xf>
    <xf numFmtId="0" fontId="6" fillId="6" borderId="33" xfId="0" applyFont="1" applyFill="1" applyBorder="1" applyAlignment="1" applyProtection="1">
      <alignment vertical="center" wrapText="1"/>
      <protection locked="0"/>
    </xf>
    <xf numFmtId="0" fontId="6" fillId="3" borderId="12" xfId="0" applyFont="1" applyFill="1" applyBorder="1" applyAlignment="1">
      <alignment horizontal="center"/>
    </xf>
    <xf numFmtId="0" fontId="6" fillId="3" borderId="17" xfId="0" applyFont="1" applyFill="1" applyBorder="1" applyAlignment="1">
      <alignment horizontal="center"/>
    </xf>
    <xf numFmtId="0" fontId="6" fillId="3" borderId="24" xfId="0" applyFont="1" applyFill="1" applyBorder="1" applyAlignment="1">
      <alignment horizontal="center"/>
    </xf>
    <xf numFmtId="0" fontId="6" fillId="3" borderId="10" xfId="0" applyFont="1" applyFill="1" applyBorder="1" applyAlignment="1">
      <alignment horizontal="center"/>
    </xf>
    <xf numFmtId="0" fontId="6" fillId="3" borderId="11" xfId="0" applyFont="1" applyFill="1" applyBorder="1" applyAlignment="1">
      <alignment horizontal="center"/>
    </xf>
    <xf numFmtId="0" fontId="6" fillId="3" borderId="5" xfId="0" applyFont="1" applyFill="1" applyBorder="1" applyAlignment="1">
      <alignment horizontal="center"/>
    </xf>
    <xf numFmtId="0" fontId="6" fillId="3" borderId="4" xfId="0" applyFont="1" applyFill="1" applyBorder="1" applyAlignment="1">
      <alignment horizontal="center"/>
    </xf>
    <xf numFmtId="0" fontId="6" fillId="3" borderId="15" xfId="0" applyFont="1" applyFill="1" applyBorder="1" applyAlignment="1">
      <alignment horizontal="center"/>
    </xf>
    <xf numFmtId="0" fontId="6" fillId="3" borderId="34" xfId="0" applyFont="1" applyFill="1" applyBorder="1" applyAlignment="1">
      <alignment horizontal="center" wrapText="1"/>
    </xf>
    <xf numFmtId="0" fontId="6" fillId="3" borderId="9" xfId="0" applyFont="1" applyFill="1" applyBorder="1" applyAlignment="1">
      <alignment horizontal="center" wrapText="1"/>
    </xf>
    <xf numFmtId="0" fontId="6" fillId="4" borderId="34" xfId="0" applyFont="1" applyFill="1" applyBorder="1" applyAlignment="1">
      <alignment horizontal="center" wrapText="1"/>
    </xf>
    <xf numFmtId="0" fontId="6" fillId="4" borderId="34" xfId="0" applyFont="1" applyFill="1" applyBorder="1" applyAlignment="1">
      <alignment horizontal="center"/>
    </xf>
    <xf numFmtId="0" fontId="6" fillId="4" borderId="9" xfId="0" applyFont="1" applyFill="1" applyBorder="1" applyAlignment="1">
      <alignment horizontal="center"/>
    </xf>
    <xf numFmtId="0" fontId="6" fillId="3" borderId="9" xfId="0" applyFont="1" applyFill="1" applyBorder="1" applyAlignment="1">
      <alignment horizontal="center"/>
    </xf>
    <xf numFmtId="0" fontId="6" fillId="3" borderId="1" xfId="0" applyFont="1" applyFill="1" applyBorder="1" applyAlignment="1">
      <alignment horizontal="center"/>
    </xf>
    <xf numFmtId="0" fontId="6" fillId="3" borderId="2" xfId="0" applyFont="1" applyFill="1" applyBorder="1" applyAlignment="1">
      <alignment horizontal="center"/>
    </xf>
    <xf numFmtId="0" fontId="6" fillId="3" borderId="33" xfId="0" applyFont="1" applyFill="1" applyBorder="1" applyAlignment="1">
      <alignment horizontal="center"/>
    </xf>
    <xf numFmtId="0" fontId="6" fillId="4" borderId="3" xfId="0" applyFont="1" applyFill="1" applyBorder="1" applyAlignment="1">
      <alignment horizontal="center" wrapText="1"/>
    </xf>
    <xf numFmtId="0" fontId="6" fillId="4" borderId="4" xfId="0" applyFont="1" applyFill="1" applyBorder="1" applyAlignment="1">
      <alignment horizontal="center" wrapText="1"/>
    </xf>
    <xf numFmtId="0" fontId="6" fillId="4" borderId="15" xfId="0" applyFont="1" applyFill="1" applyBorder="1" applyAlignment="1">
      <alignment horizontal="center" wrapText="1"/>
    </xf>
    <xf numFmtId="0" fontId="6" fillId="6" borderId="11" xfId="0" applyFont="1" applyFill="1" applyBorder="1" applyProtection="1">
      <alignment vertical="center"/>
      <protection locked="0"/>
    </xf>
    <xf numFmtId="0" fontId="7" fillId="0" borderId="5" xfId="0" applyFont="1" applyBorder="1" applyAlignment="1">
      <alignment horizontal="center"/>
    </xf>
    <xf numFmtId="0" fontId="6" fillId="6" borderId="5" xfId="0" applyFont="1" applyFill="1" applyBorder="1" applyProtection="1">
      <alignment vertical="center"/>
      <protection locked="0"/>
    </xf>
    <xf numFmtId="0" fontId="6" fillId="6" borderId="4" xfId="0" applyFont="1" applyFill="1" applyBorder="1" applyProtection="1">
      <alignment vertical="center"/>
      <protection locked="0"/>
    </xf>
    <xf numFmtId="0" fontId="6" fillId="0" borderId="50" xfId="0" applyFont="1" applyBorder="1" applyAlignment="1">
      <alignment horizontal="left" vertical="center"/>
    </xf>
    <xf numFmtId="0" fontId="6" fillId="8" borderId="39" xfId="0" applyFont="1" applyFill="1" applyBorder="1" applyAlignment="1">
      <alignment horizontal="center"/>
    </xf>
    <xf numFmtId="0" fontId="6" fillId="8" borderId="23" xfId="0" applyFont="1" applyFill="1" applyBorder="1" applyAlignment="1">
      <alignment horizontal="center"/>
    </xf>
    <xf numFmtId="0" fontId="6" fillId="8" borderId="40" xfId="0" applyFont="1" applyFill="1" applyBorder="1" applyAlignment="1">
      <alignment horizontal="center"/>
    </xf>
    <xf numFmtId="0" fontId="10" fillId="0" borderId="0" xfId="0" applyFont="1" applyAlignment="1">
      <alignment horizontal="center" vertical="center" wrapText="1"/>
    </xf>
    <xf numFmtId="0" fontId="0" fillId="0" borderId="11" xfId="0" applyBorder="1">
      <alignment vertical="center"/>
    </xf>
    <xf numFmtId="0" fontId="12" fillId="6" borderId="5" xfId="0" applyFont="1" applyFill="1" applyBorder="1" applyProtection="1">
      <alignment vertical="center"/>
      <protection locked="0"/>
    </xf>
    <xf numFmtId="0" fontId="0" fillId="0" borderId="5" xfId="0" applyBorder="1" applyAlignment="1">
      <alignment horizontal="center" vertical="center"/>
    </xf>
    <xf numFmtId="0" fontId="6" fillId="0" borderId="5" xfId="0" applyFont="1" applyBorder="1" applyAlignment="1">
      <alignment horizontal="center" vertical="center"/>
    </xf>
    <xf numFmtId="0" fontId="6" fillId="0" borderId="5" xfId="0" applyFont="1" applyBorder="1" applyAlignment="1">
      <alignment horizontal="left" shrinkToFit="1"/>
    </xf>
    <xf numFmtId="0" fontId="0" fillId="7" borderId="0" xfId="0" applyFill="1" applyAlignment="1">
      <alignment horizontal="center" vertical="center"/>
    </xf>
    <xf numFmtId="0" fontId="0" fillId="9" borderId="0" xfId="0" applyFill="1" applyAlignment="1">
      <alignment horizontal="center" vertical="center"/>
    </xf>
    <xf numFmtId="0" fontId="6" fillId="0" borderId="42" xfId="0" applyFont="1" applyBorder="1" applyAlignment="1">
      <alignment wrapText="1"/>
    </xf>
    <xf numFmtId="0" fontId="6" fillId="0" borderId="43" xfId="0" applyFont="1" applyBorder="1" applyAlignment="1">
      <alignment wrapText="1"/>
    </xf>
    <xf numFmtId="0" fontId="6" fillId="3" borderId="3" xfId="0" applyFont="1" applyFill="1" applyBorder="1" applyAlignment="1">
      <alignment horizontal="center"/>
    </xf>
    <xf numFmtId="0" fontId="6" fillId="0" borderId="6" xfId="0" applyFont="1" applyBorder="1" applyAlignment="1">
      <alignment horizontal="left" vertical="center"/>
    </xf>
    <xf numFmtId="0" fontId="6" fillId="8" borderId="7" xfId="0" applyFont="1" applyFill="1" applyBorder="1" applyAlignment="1">
      <alignment horizontal="center"/>
    </xf>
    <xf numFmtId="0" fontId="6" fillId="8" borderId="31" xfId="0" applyFont="1" applyFill="1" applyBorder="1" applyAlignment="1">
      <alignment horizontal="center"/>
    </xf>
    <xf numFmtId="0" fontId="6" fillId="3" borderId="25" xfId="0" applyFont="1" applyFill="1" applyBorder="1" applyAlignment="1">
      <alignment horizontal="center" wrapText="1"/>
    </xf>
    <xf numFmtId="0" fontId="6" fillId="4" borderId="25" xfId="0" applyFont="1" applyFill="1" applyBorder="1" applyAlignment="1">
      <alignment horizontal="center" wrapText="1"/>
    </xf>
    <xf numFmtId="0" fontId="6" fillId="6" borderId="5" xfId="0" applyFont="1" applyFill="1" applyBorder="1" applyAlignment="1" applyProtection="1">
      <alignment horizontal="center" vertical="center"/>
      <protection locked="0"/>
    </xf>
    <xf numFmtId="0" fontId="12" fillId="0" borderId="5" xfId="0" applyFont="1" applyBorder="1" applyAlignment="1">
      <alignment horizontal="left" shrinkToFit="1"/>
    </xf>
    <xf numFmtId="0" fontId="13" fillId="6" borderId="2" xfId="0" applyFont="1" applyFill="1" applyBorder="1" applyAlignment="1" applyProtection="1">
      <alignment wrapText="1"/>
      <protection locked="0"/>
    </xf>
    <xf numFmtId="0" fontId="13" fillId="6" borderId="33" xfId="0" applyFont="1" applyFill="1" applyBorder="1" applyAlignment="1" applyProtection="1">
      <alignment wrapText="1"/>
      <protection locked="0"/>
    </xf>
    <xf numFmtId="0" fontId="6" fillId="3" borderId="52" xfId="0" applyFont="1" applyFill="1" applyBorder="1" applyAlignment="1">
      <alignment horizontal="center" wrapText="1"/>
    </xf>
    <xf numFmtId="0" fontId="6" fillId="3" borderId="45" xfId="0" applyFont="1" applyFill="1" applyBorder="1" applyAlignment="1">
      <alignment horizontal="center" wrapText="1"/>
    </xf>
    <xf numFmtId="0" fontId="6" fillId="3" borderId="10" xfId="0" applyFont="1" applyFill="1" applyBorder="1" applyAlignment="1">
      <alignment horizontal="center" wrapText="1"/>
    </xf>
    <xf numFmtId="0" fontId="6" fillId="3" borderId="16" xfId="0" applyFont="1" applyFill="1" applyBorder="1" applyAlignment="1">
      <alignment horizontal="center"/>
    </xf>
    <xf numFmtId="0" fontId="6" fillId="3" borderId="32" xfId="0" applyFont="1" applyFill="1" applyBorder="1" applyAlignment="1">
      <alignment horizontal="center"/>
    </xf>
    <xf numFmtId="0" fontId="6" fillId="3" borderId="46" xfId="0" applyFont="1" applyFill="1" applyBorder="1" applyAlignment="1">
      <alignment horizontal="center"/>
    </xf>
    <xf numFmtId="0" fontId="14" fillId="0" borderId="11" xfId="0" applyFont="1" applyBorder="1" applyAlignment="1">
      <alignment horizontal="left"/>
    </xf>
    <xf numFmtId="0" fontId="6" fillId="6" borderId="28"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6" fillId="6" borderId="32" xfId="0" applyFont="1" applyFill="1" applyBorder="1" applyAlignment="1" applyProtection="1">
      <alignment horizontal="left" vertical="top" wrapText="1"/>
      <protection locked="0"/>
    </xf>
    <xf numFmtId="0" fontId="6" fillId="6" borderId="18" xfId="0" applyFont="1" applyFill="1" applyBorder="1" applyAlignment="1" applyProtection="1">
      <alignment horizontal="left" vertical="top" wrapText="1"/>
      <protection locked="0"/>
    </xf>
    <xf numFmtId="0" fontId="6" fillId="6" borderId="6" xfId="0" applyFont="1" applyFill="1" applyBorder="1" applyAlignment="1" applyProtection="1">
      <alignment horizontal="left" vertical="top" wrapText="1"/>
      <protection locked="0"/>
    </xf>
    <xf numFmtId="0" fontId="6" fillId="6" borderId="20" xfId="0" applyFont="1" applyFill="1" applyBorder="1" applyAlignment="1" applyProtection="1">
      <alignment horizontal="left" vertical="top" wrapText="1"/>
      <protection locked="0"/>
    </xf>
    <xf numFmtId="0" fontId="13" fillId="6" borderId="36" xfId="0" applyFont="1" applyFill="1" applyBorder="1" applyAlignment="1" applyProtection="1">
      <alignment wrapText="1"/>
      <protection locked="0"/>
    </xf>
    <xf numFmtId="0" fontId="13" fillId="6" borderId="37" xfId="0" applyFont="1" applyFill="1" applyBorder="1" applyAlignment="1" applyProtection="1">
      <alignment wrapText="1"/>
      <protection locked="0"/>
    </xf>
    <xf numFmtId="0" fontId="6" fillId="5" borderId="39" xfId="0" applyFont="1" applyFill="1" applyBorder="1" applyAlignment="1">
      <alignment horizontal="center"/>
    </xf>
    <xf numFmtId="0" fontId="6" fillId="5" borderId="23" xfId="0" applyFont="1" applyFill="1" applyBorder="1" applyAlignment="1">
      <alignment horizontal="center"/>
    </xf>
    <xf numFmtId="0" fontId="6" fillId="5" borderId="40" xfId="0" applyFont="1" applyFill="1" applyBorder="1" applyAlignment="1">
      <alignment horizontal="center"/>
    </xf>
    <xf numFmtId="0" fontId="12" fillId="0" borderId="5" xfId="0" applyFont="1" applyBorder="1" applyAlignment="1">
      <alignment horizontal="center" vertical="center"/>
    </xf>
    <xf numFmtId="0" fontId="14" fillId="6" borderId="36" xfId="0" applyFont="1" applyFill="1" applyBorder="1" applyAlignment="1">
      <alignment wrapText="1"/>
    </xf>
    <xf numFmtId="0" fontId="14" fillId="6" borderId="37" xfId="0" applyFont="1" applyFill="1" applyBorder="1" applyAlignment="1">
      <alignment wrapText="1"/>
    </xf>
    <xf numFmtId="0" fontId="6" fillId="6" borderId="26" xfId="0" applyFont="1" applyFill="1" applyBorder="1" applyAlignment="1">
      <alignment horizontal="left" vertical="center" wrapText="1"/>
    </xf>
    <xf numFmtId="0" fontId="6" fillId="6" borderId="7" xfId="0" applyFont="1" applyFill="1" applyBorder="1" applyAlignment="1">
      <alignment horizontal="left" vertical="center" wrapText="1"/>
    </xf>
    <xf numFmtId="0" fontId="6" fillId="6" borderId="31" xfId="0" applyFont="1" applyFill="1" applyBorder="1" applyAlignment="1">
      <alignment horizontal="left" vertical="center" wrapText="1"/>
    </xf>
    <xf numFmtId="0" fontId="6" fillId="6" borderId="28" xfId="0" applyFont="1" applyFill="1" applyBorder="1" applyAlignment="1">
      <alignment horizontal="left" vertical="center" wrapText="1"/>
    </xf>
    <xf numFmtId="0" fontId="6" fillId="6" borderId="0" xfId="0" applyFont="1" applyFill="1" applyAlignment="1">
      <alignment horizontal="left" vertical="center" wrapText="1"/>
    </xf>
    <xf numFmtId="0" fontId="6" fillId="6" borderId="32" xfId="0" applyFont="1" applyFill="1" applyBorder="1" applyAlignment="1">
      <alignment horizontal="left" vertical="center" wrapText="1"/>
    </xf>
    <xf numFmtId="0" fontId="6" fillId="6" borderId="18" xfId="0" applyFont="1" applyFill="1" applyBorder="1" applyAlignment="1">
      <alignment horizontal="left" vertical="center" wrapText="1"/>
    </xf>
    <xf numFmtId="0" fontId="6" fillId="6" borderId="6" xfId="0" applyFont="1" applyFill="1" applyBorder="1" applyAlignment="1">
      <alignment horizontal="left" vertical="center" wrapText="1"/>
    </xf>
    <xf numFmtId="0" fontId="6" fillId="6" borderId="20" xfId="0" applyFont="1" applyFill="1" applyBorder="1" applyAlignment="1">
      <alignment horizontal="left" vertical="center" wrapText="1"/>
    </xf>
    <xf numFmtId="0" fontId="14" fillId="6" borderId="2" xfId="0" applyFont="1" applyFill="1" applyBorder="1" applyAlignment="1">
      <alignment wrapText="1"/>
    </xf>
    <xf numFmtId="0" fontId="14" fillId="6" borderId="33" xfId="0" applyFont="1" applyFill="1" applyBorder="1" applyAlignment="1">
      <alignment wrapText="1"/>
    </xf>
    <xf numFmtId="0" fontId="6" fillId="8" borderId="19" xfId="0" applyFont="1" applyFill="1" applyBorder="1" applyAlignment="1">
      <alignment horizontal="center"/>
    </xf>
    <xf numFmtId="0" fontId="6" fillId="8" borderId="35" xfId="0" applyFont="1" applyFill="1" applyBorder="1" applyAlignment="1">
      <alignment horizontal="center"/>
    </xf>
    <xf numFmtId="0" fontId="6" fillId="3" borderId="23" xfId="0" applyFont="1" applyFill="1" applyBorder="1" applyAlignment="1">
      <alignment horizontal="center"/>
    </xf>
    <xf numFmtId="0" fontId="6" fillId="3" borderId="41" xfId="0" applyFont="1" applyFill="1" applyBorder="1" applyAlignment="1">
      <alignment horizontal="center"/>
    </xf>
    <xf numFmtId="0" fontId="6" fillId="3" borderId="44" xfId="0" applyFont="1" applyFill="1" applyBorder="1" applyAlignment="1">
      <alignment horizontal="center" wrapText="1"/>
    </xf>
    <xf numFmtId="0" fontId="6" fillId="4" borderId="44" xfId="0" applyFont="1" applyFill="1" applyBorder="1" applyAlignment="1">
      <alignment horizontal="center" wrapText="1"/>
    </xf>
    <xf numFmtId="0" fontId="6" fillId="6" borderId="5" xfId="0" applyFont="1" applyFill="1" applyBorder="1">
      <alignment vertical="center"/>
    </xf>
    <xf numFmtId="0" fontId="6" fillId="6" borderId="4" xfId="0" applyFont="1" applyFill="1" applyBorder="1">
      <alignment vertical="center"/>
    </xf>
    <xf numFmtId="0" fontId="6" fillId="6" borderId="11" xfId="0" applyFont="1" applyFill="1" applyBorder="1">
      <alignment vertical="center"/>
    </xf>
    <xf numFmtId="0" fontId="12" fillId="6" borderId="5" xfId="0" applyFont="1" applyFill="1" applyBorder="1">
      <alignment vertical="center"/>
    </xf>
    <xf numFmtId="0" fontId="6" fillId="6" borderId="2" xfId="0" applyFont="1" applyFill="1" applyBorder="1" applyAlignment="1">
      <alignment vertical="center" wrapText="1"/>
    </xf>
    <xf numFmtId="0" fontId="6" fillId="6" borderId="33" xfId="0" applyFont="1" applyFill="1" applyBorder="1" applyAlignment="1">
      <alignment vertical="center" wrapText="1"/>
    </xf>
    <xf numFmtId="0" fontId="6" fillId="6" borderId="36" xfId="0" applyFont="1" applyFill="1" applyBorder="1" applyAlignment="1">
      <alignment vertical="center" wrapText="1"/>
    </xf>
    <xf numFmtId="0" fontId="6" fillId="6" borderId="37" xfId="0" applyFont="1" applyFill="1" applyBorder="1" applyAlignment="1">
      <alignment vertical="center" wrapText="1"/>
    </xf>
    <xf numFmtId="0" fontId="13" fillId="6" borderId="36" xfId="0" applyFont="1" applyFill="1" applyBorder="1" applyAlignment="1">
      <alignment wrapText="1"/>
    </xf>
    <xf numFmtId="0" fontId="13" fillId="6" borderId="37" xfId="0" applyFont="1" applyFill="1" applyBorder="1" applyAlignment="1">
      <alignment wrapText="1"/>
    </xf>
    <xf numFmtId="0" fontId="6" fillId="6" borderId="28" xfId="0" applyFont="1" applyFill="1" applyBorder="1" applyAlignment="1">
      <alignment horizontal="left" vertical="top" wrapText="1"/>
    </xf>
    <xf numFmtId="0" fontId="6" fillId="6" borderId="0" xfId="0" applyFont="1" applyFill="1" applyAlignment="1">
      <alignment horizontal="left" vertical="top" wrapText="1"/>
    </xf>
    <xf numFmtId="0" fontId="6" fillId="6" borderId="32" xfId="0" applyFont="1" applyFill="1" applyBorder="1" applyAlignment="1">
      <alignment horizontal="left" vertical="top" wrapText="1"/>
    </xf>
    <xf numFmtId="0" fontId="6" fillId="6" borderId="18" xfId="0" applyFont="1" applyFill="1" applyBorder="1" applyAlignment="1">
      <alignment horizontal="left" vertical="top" wrapText="1"/>
    </xf>
    <xf numFmtId="0" fontId="6" fillId="6" borderId="6" xfId="0" applyFont="1" applyFill="1" applyBorder="1" applyAlignment="1">
      <alignment horizontal="left" vertical="top" wrapText="1"/>
    </xf>
    <xf numFmtId="0" fontId="6" fillId="6" borderId="20" xfId="0" applyFont="1" applyFill="1" applyBorder="1" applyAlignment="1">
      <alignment horizontal="left" vertical="top" wrapText="1"/>
    </xf>
    <xf numFmtId="0" fontId="13" fillId="6" borderId="2" xfId="0" applyFont="1" applyFill="1" applyBorder="1" applyAlignment="1">
      <alignment wrapText="1"/>
    </xf>
    <xf numFmtId="0" fontId="13" fillId="6" borderId="33" xfId="0" applyFont="1" applyFill="1" applyBorder="1" applyAlignment="1">
      <alignment wrapText="1"/>
    </xf>
    <xf numFmtId="0" fontId="6" fillId="8" borderId="22" xfId="0" applyFont="1" applyFill="1" applyBorder="1" applyAlignment="1">
      <alignment horizontal="center"/>
    </xf>
    <xf numFmtId="0" fontId="6" fillId="3" borderId="49" xfId="0" applyFont="1" applyFill="1" applyBorder="1" applyAlignment="1">
      <alignment horizontal="center" wrapText="1"/>
    </xf>
    <xf numFmtId="0" fontId="6" fillId="3" borderId="38" xfId="0" applyFont="1" applyFill="1" applyBorder="1" applyAlignment="1">
      <alignment horizontal="center"/>
    </xf>
    <xf numFmtId="0" fontId="6" fillId="3" borderId="38" xfId="0" applyFont="1" applyFill="1" applyBorder="1" applyAlignment="1">
      <alignment horizontal="center" wrapText="1"/>
    </xf>
    <xf numFmtId="0" fontId="6" fillId="4" borderId="44" xfId="0" applyFont="1" applyFill="1" applyBorder="1" applyAlignment="1">
      <alignment horizontal="center"/>
    </xf>
    <xf numFmtId="0" fontId="6" fillId="6" borderId="5" xfId="0" applyFont="1" applyFill="1" applyBorder="1" applyAlignment="1">
      <alignment horizontal="center" vertical="center"/>
    </xf>
  </cellXfs>
  <cellStyles count="10">
    <cellStyle name="桁区切り" xfId="9" builtinId="6"/>
    <cellStyle name="桁区切り 2" xfId="1" xr:uid="{00000000-0005-0000-0000-000000000000}"/>
    <cellStyle name="桁区切り 2 2" xfId="2" xr:uid="{00000000-0005-0000-0000-000001000000}"/>
    <cellStyle name="通貨" xfId="8" builtinId="7"/>
    <cellStyle name="通貨 2" xfId="3" xr:uid="{00000000-0005-0000-0000-000003000000}"/>
    <cellStyle name="標準" xfId="0" builtinId="0"/>
    <cellStyle name="標準 2" xfId="4" xr:uid="{00000000-0005-0000-0000-000005000000}"/>
    <cellStyle name="標準 3" xfId="5" xr:uid="{00000000-0005-0000-0000-000006000000}"/>
    <cellStyle name="標準 4" xfId="6" xr:uid="{00000000-0005-0000-0000-000007000000}"/>
    <cellStyle name="標準 5" xfId="7" xr:uid="{00000000-0005-0000-0000-000008000000}"/>
  </cellStyles>
  <dxfs count="0"/>
  <tableStyles count="0" defaultTableStyle="TableStyleMedium9" defaultPivotStyle="PivotStyleLight16"/>
  <colors>
    <mruColors>
      <color rgb="FFFFFFCC"/>
      <color rgb="FFDBEEF4"/>
      <color rgb="FFFFFF99"/>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378384</xdr:colOff>
      <xdr:row>16</xdr:row>
      <xdr:rowOff>72813</xdr:rowOff>
    </xdr:from>
    <xdr:to>
      <xdr:col>15</xdr:col>
      <xdr:colOff>646006</xdr:colOff>
      <xdr:row>36</xdr:row>
      <xdr:rowOff>148168</xdr:rowOff>
    </xdr:to>
    <xdr:grpSp>
      <xdr:nvGrpSpPr>
        <xdr:cNvPr id="6" name="グループ化 5">
          <a:extLst>
            <a:ext uri="{FF2B5EF4-FFF2-40B4-BE49-F238E27FC236}">
              <a16:creationId xmlns:a16="http://schemas.microsoft.com/office/drawing/2014/main" id="{A1382879-A59B-CD49-58C3-09F4F698B595}"/>
            </a:ext>
          </a:extLst>
        </xdr:cNvPr>
        <xdr:cNvGrpSpPr/>
      </xdr:nvGrpSpPr>
      <xdr:grpSpPr>
        <a:xfrm>
          <a:off x="2647451" y="4102946"/>
          <a:ext cx="7769088" cy="5832689"/>
          <a:chOff x="2435784" y="3899746"/>
          <a:chExt cx="6981689" cy="5991862"/>
        </a:xfrm>
      </xdr:grpSpPr>
      <xdr:sp macro="" textlink="">
        <xdr:nvSpPr>
          <xdr:cNvPr id="3" name="正方形/長方形 2">
            <a:extLst>
              <a:ext uri="{FF2B5EF4-FFF2-40B4-BE49-F238E27FC236}">
                <a16:creationId xmlns:a16="http://schemas.microsoft.com/office/drawing/2014/main" id="{00000000-0008-0000-0100-000003000000}"/>
              </a:ext>
            </a:extLst>
          </xdr:cNvPr>
          <xdr:cNvSpPr>
            <a:spLocks noChangeAspect="1"/>
          </xdr:cNvSpPr>
        </xdr:nvSpPr>
        <xdr:spPr>
          <a:xfrm>
            <a:off x="2435784" y="3899746"/>
            <a:ext cx="6981689" cy="5991862"/>
          </a:xfrm>
          <a:prstGeom prst="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記入時の留意事項</a:t>
            </a:r>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　（様式提出の際は本枠を削除すること。）</a:t>
            </a:r>
            <a:endParaRPr kumimoji="1" lang="en-US" altLang="ja-JP" sz="1100">
              <a:solidFill>
                <a:sysClr val="windowText" lastClr="000000"/>
              </a:solidFill>
              <a:latin typeface="+mn-ea"/>
              <a:ea typeface="+mn-ea"/>
            </a:endParaRPr>
          </a:p>
          <a:p>
            <a:pPr algn="l"/>
            <a:r>
              <a:rPr kumimoji="0" lang="ja-JP" altLang="en-US" sz="1100" b="0" i="0" u="none" strike="noStrike">
                <a:solidFill>
                  <a:sysClr val="windowText" lastClr="000000"/>
                </a:solidFill>
                <a:effectLst/>
                <a:latin typeface="+mn-lt"/>
                <a:ea typeface="+mn-ea"/>
                <a:cs typeface="+mn-cs"/>
              </a:rPr>
              <a:t>○日付は想定される日付で入力する。</a:t>
            </a:r>
            <a:endParaRPr kumimoji="0" lang="en-US" altLang="ja-JP" sz="1100" b="0" i="0" u="none" strike="noStrike">
              <a:solidFill>
                <a:sysClr val="windowText" lastClr="000000"/>
              </a:solidFill>
              <a:effectLst/>
              <a:latin typeface="+mn-lt"/>
              <a:ea typeface="+mn-ea"/>
              <a:cs typeface="+mn-cs"/>
            </a:endParaRPr>
          </a:p>
          <a:p>
            <a:pPr algn="l"/>
            <a:r>
              <a:rPr kumimoji="0" lang="ja-JP" altLang="en-US" sz="1100" b="0" i="0" u="none" strike="noStrike">
                <a:solidFill>
                  <a:sysClr val="windowText" lastClr="000000"/>
                </a:solidFill>
                <a:effectLst/>
                <a:latin typeface="+mn-lt"/>
                <a:ea typeface="+mn-ea"/>
                <a:cs typeface="+mn-cs"/>
              </a:rPr>
              <a:t>〇謝金対象者</a:t>
            </a:r>
            <a:r>
              <a:rPr kumimoji="0" lang="en-US" altLang="ja-JP" sz="1100" b="0" i="0" u="none" strike="noStrike">
                <a:solidFill>
                  <a:sysClr val="windowText" lastClr="000000"/>
                </a:solidFill>
                <a:effectLst/>
                <a:latin typeface="+mn-lt"/>
                <a:ea typeface="+mn-ea"/>
                <a:cs typeface="+mn-cs"/>
              </a:rPr>
              <a:t>1</a:t>
            </a:r>
            <a:r>
              <a:rPr kumimoji="0" lang="ja-JP" altLang="en-US" sz="1100" b="0" i="0" u="none" strike="noStrike">
                <a:solidFill>
                  <a:sysClr val="windowText" lastClr="000000"/>
                </a:solidFill>
                <a:effectLst/>
                <a:latin typeface="+mn-lt"/>
                <a:ea typeface="+mn-ea"/>
                <a:cs typeface="+mn-cs"/>
              </a:rPr>
              <a:t>名につき</a:t>
            </a:r>
            <a:r>
              <a:rPr kumimoji="0" lang="en-US" altLang="ja-JP" sz="1100" b="0" i="0" u="none" strike="noStrike">
                <a:solidFill>
                  <a:sysClr val="windowText" lastClr="000000"/>
                </a:solidFill>
                <a:effectLst/>
                <a:latin typeface="+mn-lt"/>
                <a:ea typeface="+mn-ea"/>
                <a:cs typeface="+mn-cs"/>
              </a:rPr>
              <a:t>1</a:t>
            </a:r>
            <a:r>
              <a:rPr kumimoji="0" lang="ja-JP" altLang="en-US" sz="1100" b="0" i="0" u="none" strike="noStrike">
                <a:solidFill>
                  <a:sysClr val="windowText" lastClr="000000"/>
                </a:solidFill>
                <a:effectLst/>
                <a:latin typeface="+mn-lt"/>
                <a:ea typeface="+mn-ea"/>
                <a:cs typeface="+mn-cs"/>
              </a:rPr>
              <a:t>つの</a:t>
            </a:r>
            <a:r>
              <a:rPr kumimoji="0" lang="en-US" altLang="ja-JP" sz="1100" b="0" i="0" u="none" strike="noStrike">
                <a:solidFill>
                  <a:sysClr val="windowText" lastClr="000000"/>
                </a:solidFill>
                <a:effectLst/>
                <a:latin typeface="+mn-lt"/>
                <a:ea typeface="+mn-ea"/>
                <a:cs typeface="+mn-cs"/>
              </a:rPr>
              <a:t>Excel</a:t>
            </a:r>
            <a:r>
              <a:rPr kumimoji="0" lang="ja-JP" altLang="en-US" sz="1100" b="0" i="0" u="none" strike="noStrike">
                <a:solidFill>
                  <a:sysClr val="windowText" lastClr="000000"/>
                </a:solidFill>
                <a:effectLst/>
                <a:latin typeface="+mn-lt"/>
                <a:ea typeface="+mn-ea"/>
                <a:cs typeface="+mn-cs"/>
              </a:rPr>
              <a:t>を作成する</a:t>
            </a:r>
            <a:endParaRPr kumimoji="0" lang="en-US" altLang="ja-JP" sz="1100" b="0" i="0" u="none" strike="noStrike">
              <a:solidFill>
                <a:schemeClr val="tx1"/>
              </a:solidFill>
              <a:effectLst/>
              <a:latin typeface="+mn-lt"/>
              <a:ea typeface="+mn-ea"/>
              <a:cs typeface="+mn-cs"/>
            </a:endParaRPr>
          </a:p>
          <a:p>
            <a:r>
              <a:rPr lang="ja-JP" altLang="ja-JP" sz="1100" b="0" i="0">
                <a:solidFill>
                  <a:schemeClr val="tx1"/>
                </a:solidFill>
                <a:effectLst/>
                <a:latin typeface="+mn-lt"/>
                <a:ea typeface="+mn-ea"/>
                <a:cs typeface="+mn-cs"/>
              </a:rPr>
              <a:t>○時間数各欄は「</a:t>
            </a:r>
            <a:r>
              <a:rPr lang="en-US" altLang="ja-JP" sz="1100" b="0" i="0">
                <a:solidFill>
                  <a:schemeClr val="tx1"/>
                </a:solidFill>
                <a:effectLst/>
                <a:latin typeface="+mn-lt"/>
                <a:ea typeface="+mn-ea"/>
                <a:cs typeface="+mn-cs"/>
              </a:rPr>
              <a:t>hh</a:t>
            </a:r>
            <a:r>
              <a:rPr lang="ja-JP" altLang="ja-JP" sz="1100" b="0" i="0">
                <a:solidFill>
                  <a:schemeClr val="tx1"/>
                </a:solidFill>
                <a:effectLst/>
                <a:latin typeface="+mn-lt"/>
                <a:ea typeface="+mn-ea"/>
                <a:cs typeface="+mn-cs"/>
              </a:rPr>
              <a:t>：</a:t>
            </a:r>
            <a:r>
              <a:rPr lang="en-US" altLang="ja-JP" sz="1100" b="0" i="0">
                <a:solidFill>
                  <a:schemeClr val="tx1"/>
                </a:solidFill>
                <a:effectLst/>
                <a:latin typeface="+mn-lt"/>
                <a:ea typeface="+mn-ea"/>
                <a:cs typeface="+mn-cs"/>
              </a:rPr>
              <a:t>mm</a:t>
            </a:r>
            <a:r>
              <a:rPr lang="ja-JP" altLang="ja-JP" sz="1100" b="0" i="0">
                <a:solidFill>
                  <a:schemeClr val="tx1"/>
                </a:solidFill>
                <a:effectLst/>
                <a:latin typeface="+mn-lt"/>
                <a:ea typeface="+mn-ea"/>
                <a:cs typeface="+mn-cs"/>
              </a:rPr>
              <a:t>」形式で、半角・</a:t>
            </a:r>
            <a:r>
              <a:rPr lang="en-US" altLang="ja-JP" sz="1100" b="0" i="0">
                <a:solidFill>
                  <a:schemeClr val="tx1"/>
                </a:solidFill>
                <a:effectLst/>
                <a:latin typeface="+mn-lt"/>
                <a:ea typeface="+mn-ea"/>
                <a:cs typeface="+mn-cs"/>
              </a:rPr>
              <a:t>24</a:t>
            </a:r>
            <a:r>
              <a:rPr lang="ja-JP" altLang="ja-JP" sz="1100" b="0" i="0">
                <a:solidFill>
                  <a:schemeClr val="tx1"/>
                </a:solidFill>
                <a:effectLst/>
                <a:latin typeface="+mn-lt"/>
                <a:ea typeface="+mn-ea"/>
                <a:cs typeface="+mn-cs"/>
              </a:rPr>
              <a:t>時間表記で入力する。</a:t>
            </a:r>
            <a:endParaRPr lang="ja-JP" altLang="ja-JP">
              <a:solidFill>
                <a:schemeClr val="tx1"/>
              </a:solidFill>
              <a:effectLst/>
            </a:endParaRPr>
          </a:p>
          <a:p>
            <a:r>
              <a:rPr lang="ja-JP" altLang="ja-JP" sz="1100" b="0" i="0">
                <a:solidFill>
                  <a:schemeClr val="tx1"/>
                </a:solidFill>
                <a:effectLst/>
                <a:latin typeface="+mn-lt"/>
                <a:ea typeface="+mn-ea"/>
                <a:cs typeface="+mn-cs"/>
              </a:rPr>
              <a:t>　</a:t>
            </a:r>
            <a:r>
              <a:rPr lang="en-US" altLang="ja-JP" sz="1100" b="0" i="0">
                <a:solidFill>
                  <a:schemeClr val="tx1"/>
                </a:solidFill>
                <a:effectLst/>
                <a:latin typeface="+mn-lt"/>
                <a:ea typeface="+mn-ea"/>
                <a:cs typeface="+mn-cs"/>
              </a:rPr>
              <a:t>※</a:t>
            </a:r>
            <a:r>
              <a:rPr lang="ja-JP" altLang="ja-JP" sz="1100" b="0" i="0">
                <a:solidFill>
                  <a:schemeClr val="tx1"/>
                </a:solidFill>
                <a:effectLst/>
                <a:latin typeface="+mn-lt"/>
                <a:ea typeface="+mn-ea"/>
                <a:cs typeface="+mn-cs"/>
              </a:rPr>
              <a:t>日付をまたいで作業がある場合、入力上は（</a:t>
            </a:r>
            <a:r>
              <a:rPr lang="en-US" altLang="ja-JP" sz="1100" b="0" i="0">
                <a:solidFill>
                  <a:schemeClr val="tx1"/>
                </a:solidFill>
                <a:effectLst/>
                <a:latin typeface="+mn-lt"/>
                <a:ea typeface="+mn-ea"/>
                <a:cs typeface="+mn-cs"/>
              </a:rPr>
              <a:t>24:00</a:t>
            </a:r>
            <a:r>
              <a:rPr lang="ja-JP" altLang="ja-JP" sz="1100" b="0" i="0">
                <a:solidFill>
                  <a:schemeClr val="tx1"/>
                </a:solidFill>
                <a:effectLst/>
                <a:latin typeface="+mn-lt"/>
                <a:ea typeface="+mn-ea"/>
                <a:cs typeface="+mn-cs"/>
              </a:rPr>
              <a:t>、</a:t>
            </a:r>
            <a:r>
              <a:rPr lang="en-US" altLang="ja-JP" sz="1100" b="0" i="0">
                <a:solidFill>
                  <a:schemeClr val="tx1"/>
                </a:solidFill>
                <a:effectLst/>
                <a:latin typeface="+mn-lt"/>
                <a:ea typeface="+mn-ea"/>
                <a:cs typeface="+mn-cs"/>
              </a:rPr>
              <a:t>25:00</a:t>
            </a:r>
            <a:r>
              <a:rPr lang="ja-JP" altLang="ja-JP" sz="1100" b="0" i="0">
                <a:solidFill>
                  <a:schemeClr val="tx1"/>
                </a:solidFill>
                <a:effectLst/>
                <a:latin typeface="+mn-lt"/>
                <a:ea typeface="+mn-ea"/>
                <a:cs typeface="+mn-cs"/>
              </a:rPr>
              <a:t>）というように</a:t>
            </a:r>
            <a:r>
              <a:rPr lang="en-US" altLang="ja-JP" sz="1100" b="0" i="0">
                <a:solidFill>
                  <a:schemeClr val="tx1"/>
                </a:solidFill>
                <a:effectLst/>
                <a:latin typeface="+mn-lt"/>
                <a:ea typeface="+mn-ea"/>
                <a:cs typeface="+mn-cs"/>
              </a:rPr>
              <a:t>24</a:t>
            </a:r>
            <a:r>
              <a:rPr lang="ja-JP" altLang="ja-JP" sz="1100" b="0" i="0">
                <a:solidFill>
                  <a:schemeClr val="tx1"/>
                </a:solidFill>
                <a:effectLst/>
                <a:latin typeface="+mn-lt"/>
                <a:ea typeface="+mn-ea"/>
                <a:cs typeface="+mn-cs"/>
              </a:rPr>
              <a:t>時間を超える形で入力する。</a:t>
            </a:r>
            <a:endParaRPr lang="ja-JP" altLang="ja-JP">
              <a:solidFill>
                <a:schemeClr val="tx1"/>
              </a:solidFill>
              <a:effectLst/>
            </a:endParaRPr>
          </a:p>
          <a:p>
            <a:pPr algn="l"/>
            <a:r>
              <a:rPr kumimoji="0" lang="ja-JP" altLang="en-US" sz="1100" b="0" i="0" u="none" strike="noStrike">
                <a:solidFill>
                  <a:sysClr val="windowText" lastClr="000000"/>
                </a:solidFill>
                <a:effectLst/>
                <a:latin typeface="+mn-lt"/>
                <a:ea typeface="+mn-ea"/>
                <a:cs typeface="+mn-cs"/>
              </a:rPr>
              <a:t>○補助対象事業者における謝金に関する規程に準じた金額は以下の通りとする。</a:t>
            </a:r>
            <a:endParaRPr kumimoji="0" lang="en-US" altLang="ja-JP" sz="1100" b="0" i="0" u="none" strike="noStrike">
              <a:solidFill>
                <a:sysClr val="windowText" lastClr="000000"/>
              </a:solidFill>
              <a:effectLst/>
              <a:latin typeface="+mn-lt"/>
              <a:ea typeface="+mn-ea"/>
              <a:cs typeface="+mn-cs"/>
            </a:endParaRPr>
          </a:p>
          <a:p>
            <a:pPr algn="l"/>
            <a:r>
              <a:rPr kumimoji="0" lang="ja-JP" altLang="en-US" sz="1100" b="1" i="0" u="none" strike="noStrike">
                <a:solidFill>
                  <a:sysClr val="windowText" lastClr="000000"/>
                </a:solidFill>
                <a:effectLst/>
                <a:latin typeface="+mn-lt"/>
                <a:ea typeface="+mn-ea"/>
                <a:cs typeface="+mn-cs"/>
              </a:rPr>
              <a:t>○交付申請の手引きの記載をよく読んだうえで、作成すること。</a:t>
            </a:r>
            <a:endParaRPr kumimoji="0" lang="en-US" altLang="ja-JP" sz="1100" b="1" i="0" u="none" strike="noStrike">
              <a:solidFill>
                <a:sysClr val="windowText" lastClr="000000"/>
              </a:solidFill>
              <a:effectLst/>
              <a:latin typeface="+mn-lt"/>
              <a:ea typeface="+mn-ea"/>
              <a:cs typeface="+mn-cs"/>
            </a:endParaRPr>
          </a:p>
          <a:p>
            <a:pPr algn="l"/>
            <a:r>
              <a:rPr kumimoji="1" lang="ja-JP" altLang="en-US" sz="1100" baseline="0">
                <a:solidFill>
                  <a:sysClr val="windowText" lastClr="000000"/>
                </a:solidFill>
                <a:latin typeface="+mn-ea"/>
                <a:ea typeface="+mn-ea"/>
              </a:rPr>
              <a:t>参考：謝金の標準支払基準</a:t>
            </a:r>
            <a:endParaRPr kumimoji="1" lang="en-US" altLang="ja-JP" sz="1100" baseline="0">
              <a:solidFill>
                <a:sysClr val="windowText" lastClr="000000"/>
              </a:solidFill>
              <a:latin typeface="+mn-ea"/>
              <a:ea typeface="+mn-ea"/>
            </a:endParaRPr>
          </a:p>
        </xdr:txBody>
      </xdr:sp>
      <xdr:pic>
        <xdr:nvPicPr>
          <xdr:cNvPr id="5" name="図 4">
            <a:extLst>
              <a:ext uri="{FF2B5EF4-FFF2-40B4-BE49-F238E27FC236}">
                <a16:creationId xmlns:a16="http://schemas.microsoft.com/office/drawing/2014/main" id="{DD22A240-7955-C462-4551-C79A36C62E83}"/>
              </a:ext>
            </a:extLst>
          </xdr:cNvPr>
          <xdr:cNvPicPr>
            <a:picLocks noChangeAspect="1"/>
          </xdr:cNvPicPr>
        </xdr:nvPicPr>
        <xdr:blipFill rotWithShape="1">
          <a:blip xmlns:r="http://schemas.openxmlformats.org/officeDocument/2006/relationships" r:embed="rId1"/>
          <a:srcRect t="2439"/>
          <a:stretch/>
        </xdr:blipFill>
        <xdr:spPr>
          <a:xfrm>
            <a:off x="2566248" y="5441469"/>
            <a:ext cx="6593416" cy="421019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1870635</xdr:colOff>
      <xdr:row>13</xdr:row>
      <xdr:rowOff>118109</xdr:rowOff>
    </xdr:from>
    <xdr:to>
      <xdr:col>16</xdr:col>
      <xdr:colOff>917786</xdr:colOff>
      <xdr:row>35</xdr:row>
      <xdr:rowOff>110913</xdr:rowOff>
    </xdr:to>
    <xdr:grpSp>
      <xdr:nvGrpSpPr>
        <xdr:cNvPr id="6" name="グループ化 5">
          <a:extLst>
            <a:ext uri="{FF2B5EF4-FFF2-40B4-BE49-F238E27FC236}">
              <a16:creationId xmlns:a16="http://schemas.microsoft.com/office/drawing/2014/main" id="{AC8E08C6-D202-37D8-9565-F9B03A1CCE1E}"/>
            </a:ext>
          </a:extLst>
        </xdr:cNvPr>
        <xdr:cNvGrpSpPr/>
      </xdr:nvGrpSpPr>
      <xdr:grpSpPr>
        <a:xfrm>
          <a:off x="4613835" y="3741842"/>
          <a:ext cx="7784751" cy="6325871"/>
          <a:chOff x="4903395" y="3743536"/>
          <a:chExt cx="6499928" cy="6491818"/>
        </a:xfrm>
      </xdr:grpSpPr>
      <xdr:sp macro="" textlink="">
        <xdr:nvSpPr>
          <xdr:cNvPr id="3" name="正方形/長方形 2">
            <a:extLst>
              <a:ext uri="{FF2B5EF4-FFF2-40B4-BE49-F238E27FC236}">
                <a16:creationId xmlns:a16="http://schemas.microsoft.com/office/drawing/2014/main" id="{D396717C-7B0E-928E-DAA8-7294B0158468}"/>
              </a:ext>
            </a:extLst>
          </xdr:cNvPr>
          <xdr:cNvSpPr>
            <a:spLocks noChangeAspect="1"/>
          </xdr:cNvSpPr>
        </xdr:nvSpPr>
        <xdr:spPr>
          <a:xfrm>
            <a:off x="4903395" y="3743536"/>
            <a:ext cx="6499928" cy="6491818"/>
          </a:xfrm>
          <a:prstGeom prst="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記入時の留意事項</a:t>
            </a:r>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　（様式提出の際は本枠を削除すること。）</a:t>
            </a:r>
            <a:endParaRPr kumimoji="1" lang="en-US" altLang="ja-JP" sz="1100">
              <a:solidFill>
                <a:sysClr val="windowText" lastClr="000000"/>
              </a:solidFill>
              <a:latin typeface="+mn-ea"/>
              <a:ea typeface="+mn-ea"/>
            </a:endParaRPr>
          </a:p>
          <a:p>
            <a:pPr algn="l"/>
            <a:r>
              <a:rPr kumimoji="0" lang="ja-JP" altLang="en-US" sz="1100" b="0" i="0" u="none" strike="noStrike">
                <a:solidFill>
                  <a:sysClr val="windowText" lastClr="000000"/>
                </a:solidFill>
                <a:effectLst/>
                <a:latin typeface="+mn-lt"/>
                <a:ea typeface="+mn-ea"/>
                <a:cs typeface="+mn-cs"/>
              </a:rPr>
              <a:t>○日付は想定される日付で入力する。</a:t>
            </a:r>
            <a:endParaRPr kumimoji="0" lang="en-US" altLang="ja-JP" sz="1100" b="0" i="0" u="none" strike="noStrike">
              <a:solidFill>
                <a:sysClr val="windowText" lastClr="000000"/>
              </a:solidFill>
              <a:effectLst/>
              <a:latin typeface="+mn-lt"/>
              <a:ea typeface="+mn-ea"/>
              <a:cs typeface="+mn-cs"/>
            </a:endParaRPr>
          </a:p>
          <a:p>
            <a:pPr algn="l"/>
            <a:r>
              <a:rPr kumimoji="0" lang="ja-JP" altLang="en-US" sz="1100" b="0" i="0" u="none" strike="noStrike">
                <a:solidFill>
                  <a:sysClr val="windowText" lastClr="000000"/>
                </a:solidFill>
                <a:effectLst/>
                <a:latin typeface="+mn-lt"/>
                <a:ea typeface="+mn-ea"/>
                <a:cs typeface="+mn-cs"/>
              </a:rPr>
              <a:t>〇謝金対象者</a:t>
            </a:r>
            <a:r>
              <a:rPr kumimoji="0" lang="en-US" altLang="ja-JP" sz="1100" b="0" i="0" u="none" strike="noStrike">
                <a:solidFill>
                  <a:sysClr val="windowText" lastClr="000000"/>
                </a:solidFill>
                <a:effectLst/>
                <a:latin typeface="+mn-lt"/>
                <a:ea typeface="+mn-ea"/>
                <a:cs typeface="+mn-cs"/>
              </a:rPr>
              <a:t>1</a:t>
            </a:r>
            <a:r>
              <a:rPr kumimoji="0" lang="ja-JP" altLang="en-US" sz="1100" b="0" i="0" u="none" strike="noStrike">
                <a:solidFill>
                  <a:sysClr val="windowText" lastClr="000000"/>
                </a:solidFill>
                <a:effectLst/>
                <a:latin typeface="+mn-lt"/>
                <a:ea typeface="+mn-ea"/>
                <a:cs typeface="+mn-cs"/>
              </a:rPr>
              <a:t>名につき</a:t>
            </a:r>
            <a:r>
              <a:rPr kumimoji="0" lang="en-US" altLang="ja-JP" sz="1100" b="0" i="0" u="none" strike="noStrike">
                <a:solidFill>
                  <a:sysClr val="windowText" lastClr="000000"/>
                </a:solidFill>
                <a:effectLst/>
                <a:latin typeface="+mn-lt"/>
                <a:ea typeface="+mn-ea"/>
                <a:cs typeface="+mn-cs"/>
              </a:rPr>
              <a:t>1</a:t>
            </a:r>
            <a:r>
              <a:rPr kumimoji="0" lang="ja-JP" altLang="en-US" sz="1100" b="0" i="0" u="none" strike="noStrike">
                <a:solidFill>
                  <a:sysClr val="windowText" lastClr="000000"/>
                </a:solidFill>
                <a:effectLst/>
                <a:latin typeface="+mn-lt"/>
                <a:ea typeface="+mn-ea"/>
                <a:cs typeface="+mn-cs"/>
              </a:rPr>
              <a:t>つの</a:t>
            </a:r>
            <a:r>
              <a:rPr kumimoji="0" lang="en-US" altLang="ja-JP" sz="1100" b="0" i="0" u="none" strike="noStrike">
                <a:solidFill>
                  <a:sysClr val="windowText" lastClr="000000"/>
                </a:solidFill>
                <a:effectLst/>
                <a:latin typeface="+mn-lt"/>
                <a:ea typeface="+mn-ea"/>
                <a:cs typeface="+mn-cs"/>
              </a:rPr>
              <a:t>Excel</a:t>
            </a:r>
            <a:r>
              <a:rPr kumimoji="0" lang="ja-JP" altLang="en-US" sz="1100" b="0" i="0" u="none" strike="noStrike">
                <a:solidFill>
                  <a:sysClr val="windowText" lastClr="000000"/>
                </a:solidFill>
                <a:effectLst/>
                <a:latin typeface="+mn-lt"/>
                <a:ea typeface="+mn-ea"/>
                <a:cs typeface="+mn-cs"/>
              </a:rPr>
              <a:t>を作成する</a:t>
            </a:r>
            <a:endParaRPr kumimoji="0" lang="en-US" altLang="ja-JP" sz="1100" b="0" i="0" u="none" strike="noStrike">
              <a:solidFill>
                <a:schemeClr val="tx1"/>
              </a:solidFill>
              <a:effectLst/>
              <a:latin typeface="+mn-lt"/>
              <a:ea typeface="+mn-ea"/>
              <a:cs typeface="+mn-cs"/>
            </a:endParaRPr>
          </a:p>
          <a:p>
            <a:r>
              <a:rPr lang="ja-JP" altLang="ja-JP" sz="1100" b="0" i="0">
                <a:solidFill>
                  <a:schemeClr val="tx1"/>
                </a:solidFill>
                <a:effectLst/>
                <a:latin typeface="+mn-lt"/>
                <a:ea typeface="+mn-ea"/>
                <a:cs typeface="+mn-cs"/>
              </a:rPr>
              <a:t>○時間数各欄は「</a:t>
            </a:r>
            <a:r>
              <a:rPr lang="en-US" altLang="ja-JP" sz="1100" b="0" i="0">
                <a:solidFill>
                  <a:schemeClr val="tx1"/>
                </a:solidFill>
                <a:effectLst/>
                <a:latin typeface="+mn-lt"/>
                <a:ea typeface="+mn-ea"/>
                <a:cs typeface="+mn-cs"/>
              </a:rPr>
              <a:t>hh</a:t>
            </a:r>
            <a:r>
              <a:rPr lang="ja-JP" altLang="ja-JP" sz="1100" b="0" i="0">
                <a:solidFill>
                  <a:schemeClr val="tx1"/>
                </a:solidFill>
                <a:effectLst/>
                <a:latin typeface="+mn-lt"/>
                <a:ea typeface="+mn-ea"/>
                <a:cs typeface="+mn-cs"/>
              </a:rPr>
              <a:t>：</a:t>
            </a:r>
            <a:r>
              <a:rPr lang="en-US" altLang="ja-JP" sz="1100" b="0" i="0">
                <a:solidFill>
                  <a:schemeClr val="tx1"/>
                </a:solidFill>
                <a:effectLst/>
                <a:latin typeface="+mn-lt"/>
                <a:ea typeface="+mn-ea"/>
                <a:cs typeface="+mn-cs"/>
              </a:rPr>
              <a:t>mm</a:t>
            </a:r>
            <a:r>
              <a:rPr lang="ja-JP" altLang="ja-JP" sz="1100" b="0" i="0">
                <a:solidFill>
                  <a:schemeClr val="tx1"/>
                </a:solidFill>
                <a:effectLst/>
                <a:latin typeface="+mn-lt"/>
                <a:ea typeface="+mn-ea"/>
                <a:cs typeface="+mn-cs"/>
              </a:rPr>
              <a:t>」形式で、半角・</a:t>
            </a:r>
            <a:r>
              <a:rPr lang="en-US" altLang="ja-JP" sz="1100" b="0" i="0">
                <a:solidFill>
                  <a:schemeClr val="tx1"/>
                </a:solidFill>
                <a:effectLst/>
                <a:latin typeface="+mn-lt"/>
                <a:ea typeface="+mn-ea"/>
                <a:cs typeface="+mn-cs"/>
              </a:rPr>
              <a:t>24</a:t>
            </a:r>
            <a:r>
              <a:rPr lang="ja-JP" altLang="ja-JP" sz="1100" b="0" i="0">
                <a:solidFill>
                  <a:schemeClr val="tx1"/>
                </a:solidFill>
                <a:effectLst/>
                <a:latin typeface="+mn-lt"/>
                <a:ea typeface="+mn-ea"/>
                <a:cs typeface="+mn-cs"/>
              </a:rPr>
              <a:t>時間表記で入力する。</a:t>
            </a:r>
            <a:endParaRPr lang="ja-JP" altLang="ja-JP">
              <a:solidFill>
                <a:schemeClr val="tx1"/>
              </a:solidFill>
              <a:effectLst/>
            </a:endParaRPr>
          </a:p>
          <a:p>
            <a:r>
              <a:rPr lang="ja-JP" altLang="ja-JP" sz="1100" b="0" i="0">
                <a:solidFill>
                  <a:schemeClr val="tx1"/>
                </a:solidFill>
                <a:effectLst/>
                <a:latin typeface="+mn-lt"/>
                <a:ea typeface="+mn-ea"/>
                <a:cs typeface="+mn-cs"/>
              </a:rPr>
              <a:t>　</a:t>
            </a:r>
            <a:r>
              <a:rPr lang="en-US" altLang="ja-JP" sz="1100" b="0" i="0">
                <a:solidFill>
                  <a:schemeClr val="tx1"/>
                </a:solidFill>
                <a:effectLst/>
                <a:latin typeface="+mn-lt"/>
                <a:ea typeface="+mn-ea"/>
                <a:cs typeface="+mn-cs"/>
              </a:rPr>
              <a:t>※</a:t>
            </a:r>
            <a:r>
              <a:rPr lang="ja-JP" altLang="ja-JP" sz="1100" b="0" i="0">
                <a:solidFill>
                  <a:schemeClr val="tx1"/>
                </a:solidFill>
                <a:effectLst/>
                <a:latin typeface="+mn-lt"/>
                <a:ea typeface="+mn-ea"/>
                <a:cs typeface="+mn-cs"/>
              </a:rPr>
              <a:t>日付をまたいで作業がある場合、入力上は（</a:t>
            </a:r>
            <a:r>
              <a:rPr lang="en-US" altLang="ja-JP" sz="1100" b="0" i="0">
                <a:solidFill>
                  <a:schemeClr val="tx1"/>
                </a:solidFill>
                <a:effectLst/>
                <a:latin typeface="+mn-lt"/>
                <a:ea typeface="+mn-ea"/>
                <a:cs typeface="+mn-cs"/>
              </a:rPr>
              <a:t>24:00</a:t>
            </a:r>
            <a:r>
              <a:rPr lang="ja-JP" altLang="ja-JP" sz="1100" b="0" i="0">
                <a:solidFill>
                  <a:schemeClr val="tx1"/>
                </a:solidFill>
                <a:effectLst/>
                <a:latin typeface="+mn-lt"/>
                <a:ea typeface="+mn-ea"/>
                <a:cs typeface="+mn-cs"/>
              </a:rPr>
              <a:t>、</a:t>
            </a:r>
            <a:r>
              <a:rPr lang="en-US" altLang="ja-JP" sz="1100" b="0" i="0">
                <a:solidFill>
                  <a:schemeClr val="tx1"/>
                </a:solidFill>
                <a:effectLst/>
                <a:latin typeface="+mn-lt"/>
                <a:ea typeface="+mn-ea"/>
                <a:cs typeface="+mn-cs"/>
              </a:rPr>
              <a:t>25:00</a:t>
            </a:r>
            <a:r>
              <a:rPr lang="ja-JP" altLang="ja-JP" sz="1100" b="0" i="0">
                <a:solidFill>
                  <a:schemeClr val="tx1"/>
                </a:solidFill>
                <a:effectLst/>
                <a:latin typeface="+mn-lt"/>
                <a:ea typeface="+mn-ea"/>
                <a:cs typeface="+mn-cs"/>
              </a:rPr>
              <a:t>）というように</a:t>
            </a:r>
            <a:r>
              <a:rPr lang="en-US" altLang="ja-JP" sz="1100" b="0" i="0">
                <a:solidFill>
                  <a:schemeClr val="tx1"/>
                </a:solidFill>
                <a:effectLst/>
                <a:latin typeface="+mn-lt"/>
                <a:ea typeface="+mn-ea"/>
                <a:cs typeface="+mn-cs"/>
              </a:rPr>
              <a:t>24</a:t>
            </a:r>
            <a:r>
              <a:rPr lang="ja-JP" altLang="ja-JP" sz="1100" b="0" i="0">
                <a:solidFill>
                  <a:schemeClr val="tx1"/>
                </a:solidFill>
                <a:effectLst/>
                <a:latin typeface="+mn-lt"/>
                <a:ea typeface="+mn-ea"/>
                <a:cs typeface="+mn-cs"/>
              </a:rPr>
              <a:t>時間を超える形で入力する。</a:t>
            </a:r>
            <a:endParaRPr lang="ja-JP" altLang="ja-JP">
              <a:solidFill>
                <a:schemeClr val="tx1"/>
              </a:solidFill>
              <a:effectLst/>
            </a:endParaRPr>
          </a:p>
          <a:p>
            <a:pPr algn="l"/>
            <a:r>
              <a:rPr kumimoji="0" lang="ja-JP" altLang="en-US" sz="1100" b="0" i="0" u="none" strike="noStrike">
                <a:solidFill>
                  <a:sysClr val="windowText" lastClr="000000"/>
                </a:solidFill>
                <a:effectLst/>
                <a:latin typeface="+mn-lt"/>
                <a:ea typeface="+mn-ea"/>
                <a:cs typeface="+mn-cs"/>
              </a:rPr>
              <a:t>○補助対象事業者における謝金に関する規程に準じた金額は以下の通りとする。</a:t>
            </a:r>
            <a:endParaRPr kumimoji="0" lang="en-US" altLang="ja-JP" sz="1100" b="0" i="0" u="none" strike="noStrike">
              <a:solidFill>
                <a:sysClr val="windowText" lastClr="000000"/>
              </a:solidFill>
              <a:effectLst/>
              <a:latin typeface="+mn-lt"/>
              <a:ea typeface="+mn-ea"/>
              <a:cs typeface="+mn-cs"/>
            </a:endParaRPr>
          </a:p>
          <a:p>
            <a:pPr algn="l"/>
            <a:r>
              <a:rPr kumimoji="0" lang="ja-JP" altLang="en-US" sz="1100" b="1" i="0" u="none" strike="noStrike">
                <a:solidFill>
                  <a:sysClr val="windowText" lastClr="000000"/>
                </a:solidFill>
                <a:effectLst/>
                <a:latin typeface="+mn-lt"/>
                <a:ea typeface="+mn-ea"/>
                <a:cs typeface="+mn-cs"/>
              </a:rPr>
              <a:t>○交付申請の手引きの記載をよく読んだうえで、作成すること。</a:t>
            </a:r>
            <a:endParaRPr kumimoji="0" lang="en-US" altLang="ja-JP" sz="1100" b="0" i="0" u="none" strike="noStrike">
              <a:solidFill>
                <a:sysClr val="windowText" lastClr="000000"/>
              </a:solidFill>
              <a:effectLst/>
              <a:latin typeface="+mn-lt"/>
              <a:ea typeface="+mn-ea"/>
              <a:cs typeface="+mn-cs"/>
            </a:endParaRPr>
          </a:p>
          <a:p>
            <a:pPr algn="l"/>
            <a:r>
              <a:rPr kumimoji="1" lang="ja-JP" altLang="en-US" sz="1100" baseline="0">
                <a:solidFill>
                  <a:sysClr val="windowText" lastClr="000000"/>
                </a:solidFill>
                <a:latin typeface="+mn-ea"/>
                <a:ea typeface="+mn-ea"/>
              </a:rPr>
              <a:t>参考：謝金の標準支払基準</a:t>
            </a:r>
            <a:endParaRPr kumimoji="1" lang="en-US" altLang="ja-JP" sz="1100" baseline="0">
              <a:solidFill>
                <a:sysClr val="windowText" lastClr="000000"/>
              </a:solidFill>
              <a:latin typeface="+mn-ea"/>
              <a:ea typeface="+mn-ea"/>
            </a:endParaRPr>
          </a:p>
        </xdr:txBody>
      </xdr:sp>
      <xdr:pic>
        <xdr:nvPicPr>
          <xdr:cNvPr id="5" name="図 4">
            <a:extLst>
              <a:ext uri="{FF2B5EF4-FFF2-40B4-BE49-F238E27FC236}">
                <a16:creationId xmlns:a16="http://schemas.microsoft.com/office/drawing/2014/main" id="{F817206F-3E3C-1706-210A-657E3D0DB9E1}"/>
              </a:ext>
            </a:extLst>
          </xdr:cNvPr>
          <xdr:cNvPicPr>
            <a:picLocks noChangeAspect="1"/>
          </xdr:cNvPicPr>
        </xdr:nvPicPr>
        <xdr:blipFill>
          <a:blip xmlns:r="http://schemas.openxmlformats.org/officeDocument/2006/relationships" r:embed="rId1"/>
          <a:stretch>
            <a:fillRect/>
          </a:stretch>
        </xdr:blipFill>
        <xdr:spPr>
          <a:xfrm>
            <a:off x="5172560" y="5265653"/>
            <a:ext cx="5409214" cy="485626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111337</xdr:colOff>
      <xdr:row>13</xdr:row>
      <xdr:rowOff>152400</xdr:rowOff>
    </xdr:from>
    <xdr:to>
      <xdr:col>5</xdr:col>
      <xdr:colOff>4119456</xdr:colOff>
      <xdr:row>26</xdr:row>
      <xdr:rowOff>44088</xdr:rowOff>
    </xdr:to>
    <xdr:grpSp>
      <xdr:nvGrpSpPr>
        <xdr:cNvPr id="6" name="グループ化 5">
          <a:extLst>
            <a:ext uri="{FF2B5EF4-FFF2-40B4-BE49-F238E27FC236}">
              <a16:creationId xmlns:a16="http://schemas.microsoft.com/office/drawing/2014/main" id="{94EA5A8E-71BA-3E94-C6C9-93C61EBCCD3F}"/>
            </a:ext>
          </a:extLst>
        </xdr:cNvPr>
        <xdr:cNvGrpSpPr/>
      </xdr:nvGrpSpPr>
      <xdr:grpSpPr>
        <a:xfrm>
          <a:off x="2596908" y="3581400"/>
          <a:ext cx="5350691" cy="3193688"/>
          <a:chOff x="2342908" y="3191329"/>
          <a:chExt cx="5205548" cy="3311616"/>
        </a:xfrm>
      </xdr:grpSpPr>
      <xdr:sp macro="" textlink="">
        <xdr:nvSpPr>
          <xdr:cNvPr id="3" name="正方形/長方形 2">
            <a:extLst>
              <a:ext uri="{FF2B5EF4-FFF2-40B4-BE49-F238E27FC236}">
                <a16:creationId xmlns:a16="http://schemas.microsoft.com/office/drawing/2014/main" id="{00000000-0008-0000-0200-000003000000}"/>
              </a:ext>
            </a:extLst>
          </xdr:cNvPr>
          <xdr:cNvSpPr>
            <a:spLocks noChangeAspect="1"/>
          </xdr:cNvSpPr>
        </xdr:nvSpPr>
        <xdr:spPr>
          <a:xfrm>
            <a:off x="2342908" y="3191329"/>
            <a:ext cx="5205548" cy="3311616"/>
          </a:xfrm>
          <a:prstGeom prst="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記入時の留意事項</a:t>
            </a:r>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　（様式提出の際は本枠を削除すること。）</a:t>
            </a:r>
            <a:endParaRPr kumimoji="1" lang="en-US" altLang="ja-JP" sz="1100">
              <a:solidFill>
                <a:sysClr val="windowText" lastClr="000000"/>
              </a:solidFill>
              <a:latin typeface="+mn-ea"/>
              <a:ea typeface="+mn-ea"/>
            </a:endParaRPr>
          </a:p>
          <a:p>
            <a:pPr algn="l"/>
            <a:r>
              <a:rPr kumimoji="0" lang="ja-JP" altLang="en-US" sz="1100" b="0" i="0" u="none" strike="noStrike">
                <a:solidFill>
                  <a:sysClr val="windowText" lastClr="000000"/>
                </a:solidFill>
                <a:effectLst/>
                <a:latin typeface="+mn-lt"/>
                <a:ea typeface="+mn-ea"/>
                <a:cs typeface="+mn-cs"/>
              </a:rPr>
              <a:t>○日付は想定される日付で記載する。</a:t>
            </a:r>
            <a:endParaRPr kumimoji="0" lang="en-US" altLang="ja-JP" sz="1100" b="0" i="0" u="none" strike="noStrike">
              <a:solidFill>
                <a:sysClr val="windowText" lastClr="000000"/>
              </a:solidFill>
              <a:effectLst/>
              <a:latin typeface="+mn-lt"/>
              <a:ea typeface="+mn-ea"/>
              <a:cs typeface="+mn-cs"/>
            </a:endParaRPr>
          </a:p>
          <a:p>
            <a:pPr algn="l"/>
            <a:r>
              <a:rPr kumimoji="0" lang="ja-JP" altLang="en-US" sz="1100" b="0" i="0" u="none" strike="noStrike">
                <a:solidFill>
                  <a:sysClr val="windowText" lastClr="000000"/>
                </a:solidFill>
                <a:effectLst/>
                <a:latin typeface="+mn-lt"/>
                <a:ea typeface="+mn-ea"/>
                <a:cs typeface="+mn-cs"/>
              </a:rPr>
              <a:t>〇対象の執筆者</a:t>
            </a:r>
            <a:r>
              <a:rPr kumimoji="0" lang="en-US" altLang="ja-JP" sz="1100" b="0" i="0" u="none" strike="noStrike">
                <a:solidFill>
                  <a:sysClr val="windowText" lastClr="000000"/>
                </a:solidFill>
                <a:effectLst/>
                <a:latin typeface="+mn-lt"/>
                <a:ea typeface="+mn-ea"/>
                <a:cs typeface="+mn-cs"/>
              </a:rPr>
              <a:t>1</a:t>
            </a:r>
            <a:r>
              <a:rPr kumimoji="0" lang="ja-JP" altLang="en-US" sz="1100" b="0" i="0" u="none" strike="noStrike">
                <a:solidFill>
                  <a:sysClr val="windowText" lastClr="000000"/>
                </a:solidFill>
                <a:effectLst/>
                <a:latin typeface="+mn-lt"/>
                <a:ea typeface="+mn-ea"/>
                <a:cs typeface="+mn-cs"/>
              </a:rPr>
              <a:t>名につき</a:t>
            </a:r>
            <a:r>
              <a:rPr kumimoji="0" lang="en-US" altLang="ja-JP" sz="1100" b="0" i="0" u="none" strike="noStrike">
                <a:solidFill>
                  <a:sysClr val="windowText" lastClr="000000"/>
                </a:solidFill>
                <a:effectLst/>
                <a:latin typeface="+mn-lt"/>
                <a:ea typeface="+mn-ea"/>
                <a:cs typeface="+mn-cs"/>
              </a:rPr>
              <a:t>1</a:t>
            </a:r>
            <a:r>
              <a:rPr kumimoji="0" lang="ja-JP" altLang="en-US" sz="1100" b="0" i="0" u="none" strike="noStrike">
                <a:solidFill>
                  <a:sysClr val="windowText" lastClr="000000"/>
                </a:solidFill>
                <a:effectLst/>
                <a:latin typeface="+mn-lt"/>
                <a:ea typeface="+mn-ea"/>
                <a:cs typeface="+mn-cs"/>
              </a:rPr>
              <a:t>つの</a:t>
            </a:r>
            <a:r>
              <a:rPr kumimoji="0" lang="en-US" altLang="ja-JP" sz="1100" b="0" i="0" u="none" strike="noStrike">
                <a:solidFill>
                  <a:sysClr val="windowText" lastClr="000000"/>
                </a:solidFill>
                <a:effectLst/>
                <a:latin typeface="+mn-lt"/>
                <a:ea typeface="+mn-ea"/>
                <a:cs typeface="+mn-cs"/>
              </a:rPr>
              <a:t>Excel</a:t>
            </a:r>
            <a:r>
              <a:rPr kumimoji="0" lang="ja-JP" altLang="en-US" sz="1100" b="0" i="0" u="none" strike="noStrike">
                <a:solidFill>
                  <a:sysClr val="windowText" lastClr="000000"/>
                </a:solidFill>
                <a:effectLst/>
                <a:latin typeface="+mn-lt"/>
                <a:ea typeface="+mn-ea"/>
                <a:cs typeface="+mn-cs"/>
              </a:rPr>
              <a:t>を作成する。</a:t>
            </a:r>
            <a:endParaRPr kumimoji="0" lang="en-US" altLang="ja-JP" sz="1100" b="0" i="0" u="none" strike="noStrike">
              <a:solidFill>
                <a:sysClr val="windowText" lastClr="000000"/>
              </a:solidFill>
              <a:effectLst/>
              <a:latin typeface="+mn-lt"/>
              <a:ea typeface="+mn-ea"/>
              <a:cs typeface="+mn-cs"/>
            </a:endParaRPr>
          </a:p>
          <a:p>
            <a:pPr algn="l"/>
            <a:r>
              <a:rPr kumimoji="0" lang="ja-JP" altLang="en-US" sz="1100" b="0" i="0" u="none" strike="noStrike">
                <a:solidFill>
                  <a:sysClr val="windowText" lastClr="000000"/>
                </a:solidFill>
                <a:effectLst/>
                <a:latin typeface="+mn-lt"/>
                <a:ea typeface="+mn-ea"/>
                <a:cs typeface="+mn-cs"/>
              </a:rPr>
              <a:t>○補助対象事業者における謝金に関する規程に準じた金額は以下の通りとする。</a:t>
            </a:r>
            <a:endParaRPr kumimoji="0" lang="en-US" altLang="ja-JP" sz="1100" b="0" i="0" u="none" strike="noStrike">
              <a:solidFill>
                <a:sysClr val="windowText" lastClr="000000"/>
              </a:solidFill>
              <a:effectLst/>
              <a:latin typeface="+mn-lt"/>
              <a:ea typeface="+mn-ea"/>
              <a:cs typeface="+mn-cs"/>
            </a:endParaRPr>
          </a:p>
          <a:p>
            <a:pPr algn="l"/>
            <a:r>
              <a:rPr kumimoji="0" lang="en-US" altLang="ja-JP" sz="1100" b="1" i="0" u="none" strike="noStrike">
                <a:solidFill>
                  <a:sysClr val="windowText" lastClr="000000"/>
                </a:solidFill>
                <a:effectLst/>
                <a:latin typeface="+mn-lt"/>
                <a:ea typeface="+mn-ea"/>
                <a:cs typeface="+mn-cs"/>
              </a:rPr>
              <a:t>○</a:t>
            </a:r>
            <a:r>
              <a:rPr kumimoji="0" lang="ja-JP" altLang="en-US" sz="1100" b="1" i="0" u="none" strike="noStrike">
                <a:solidFill>
                  <a:sysClr val="windowText" lastClr="000000"/>
                </a:solidFill>
                <a:effectLst/>
                <a:latin typeface="+mn-lt"/>
                <a:ea typeface="+mn-ea"/>
                <a:cs typeface="+mn-cs"/>
              </a:rPr>
              <a:t>交付申請の手引きの記載をよく読んだうえで、作成すること。</a:t>
            </a:r>
            <a:endParaRPr kumimoji="0" lang="en-US" altLang="ja-JP" sz="1100" b="1" i="0" u="none" strike="noStrike">
              <a:solidFill>
                <a:sysClr val="windowText" lastClr="000000"/>
              </a:solidFill>
              <a:effectLst/>
              <a:latin typeface="+mn-lt"/>
              <a:ea typeface="+mn-ea"/>
              <a:cs typeface="+mn-cs"/>
            </a:endParaRPr>
          </a:p>
          <a:p>
            <a:pPr algn="l"/>
            <a:r>
              <a:rPr kumimoji="1" lang="ja-JP" altLang="en-US" sz="1100" baseline="0">
                <a:solidFill>
                  <a:sysClr val="windowText" lastClr="000000"/>
                </a:solidFill>
                <a:latin typeface="+mn-ea"/>
                <a:ea typeface="+mn-ea"/>
              </a:rPr>
              <a:t>参考：謝金の標準支払基準</a:t>
            </a:r>
            <a:r>
              <a:rPr kumimoji="1" lang="en-US" altLang="ja-JP" sz="1100" baseline="0">
                <a:solidFill>
                  <a:sysClr val="windowText" lastClr="000000"/>
                </a:solidFill>
                <a:latin typeface="+mn-ea"/>
                <a:ea typeface="+mn-ea"/>
              </a:rPr>
              <a:t>V</a:t>
            </a:r>
          </a:p>
        </xdr:txBody>
      </xdr:sp>
      <xdr:pic>
        <xdr:nvPicPr>
          <xdr:cNvPr id="5" name="図 4">
            <a:extLst>
              <a:ext uri="{FF2B5EF4-FFF2-40B4-BE49-F238E27FC236}">
                <a16:creationId xmlns:a16="http://schemas.microsoft.com/office/drawing/2014/main" id="{DCE69297-C937-E05C-A36D-785E3EA5A8A1}"/>
              </a:ext>
            </a:extLst>
          </xdr:cNvPr>
          <xdr:cNvPicPr>
            <a:picLocks noChangeAspect="1"/>
          </xdr:cNvPicPr>
        </xdr:nvPicPr>
        <xdr:blipFill rotWithShape="1">
          <a:blip xmlns:r="http://schemas.openxmlformats.org/officeDocument/2006/relationships" r:embed="rId1"/>
          <a:srcRect r="1258"/>
          <a:stretch/>
        </xdr:blipFill>
        <xdr:spPr>
          <a:xfrm>
            <a:off x="2495073" y="4473665"/>
            <a:ext cx="4808472" cy="1788161"/>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398357</xdr:colOff>
      <xdr:row>2</xdr:row>
      <xdr:rowOff>50800</xdr:rowOff>
    </xdr:from>
    <xdr:to>
      <xdr:col>16</xdr:col>
      <xdr:colOff>1135381</xdr:colOff>
      <xdr:row>5</xdr:row>
      <xdr:rowOff>16089</xdr:rowOff>
    </xdr:to>
    <xdr:sp macro="" textlink="">
      <xdr:nvSpPr>
        <xdr:cNvPr id="3" name="四角形吹き出し 4">
          <a:extLst>
            <a:ext uri="{FF2B5EF4-FFF2-40B4-BE49-F238E27FC236}">
              <a16:creationId xmlns:a16="http://schemas.microsoft.com/office/drawing/2014/main" id="{44195E67-7A75-47EA-BFFC-EDDD3CD4A78C}"/>
            </a:ext>
          </a:extLst>
        </xdr:cNvPr>
        <xdr:cNvSpPr/>
      </xdr:nvSpPr>
      <xdr:spPr>
        <a:xfrm>
          <a:off x="7095490" y="491067"/>
          <a:ext cx="3412491" cy="532555"/>
        </a:xfrm>
        <a:prstGeom prst="wedgeRectCallout">
          <a:avLst>
            <a:gd name="adj1" fmla="val 73686"/>
            <a:gd name="adj2" fmla="val 24257"/>
          </a:avLst>
        </a:prstGeom>
        <a:solidFill>
          <a:schemeClr val="accent6">
            <a:lumMod val="20000"/>
            <a:lumOff val="8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必ず入力してください</a:t>
          </a:r>
          <a:endParaRPr kumimoji="1" lang="en-US" altLang="ja-JP" sz="1100"/>
        </a:p>
        <a:p>
          <a:pPr algn="l"/>
          <a:r>
            <a:rPr kumimoji="1" lang="ja-JP" altLang="en-US" sz="1100"/>
            <a:t>謝金対象者ごとに</a:t>
          </a:r>
          <a:r>
            <a:rPr kumimoji="1" lang="en-US" altLang="ja-JP" sz="1100"/>
            <a:t>1</a:t>
          </a:r>
          <a:r>
            <a:rPr kumimoji="1" lang="ja-JP" altLang="en-US" sz="1100"/>
            <a:t>枚の作成が必要です</a:t>
          </a:r>
        </a:p>
      </xdr:txBody>
    </xdr:sp>
    <xdr:clientData/>
  </xdr:twoCellAnchor>
  <xdr:twoCellAnchor>
    <xdr:from>
      <xdr:col>10</xdr:col>
      <xdr:colOff>18203</xdr:colOff>
      <xdr:row>21</xdr:row>
      <xdr:rowOff>207434</xdr:rowOff>
    </xdr:from>
    <xdr:to>
      <xdr:col>15</xdr:col>
      <xdr:colOff>110067</xdr:colOff>
      <xdr:row>24</xdr:row>
      <xdr:rowOff>77894</xdr:rowOff>
    </xdr:to>
    <xdr:sp macro="" textlink="">
      <xdr:nvSpPr>
        <xdr:cNvPr id="6" name="四角形吹き出し 5">
          <a:extLst>
            <a:ext uri="{FF2B5EF4-FFF2-40B4-BE49-F238E27FC236}">
              <a16:creationId xmlns:a16="http://schemas.microsoft.com/office/drawing/2014/main" id="{B26EF3E8-7198-4357-A497-F56E15319271}"/>
            </a:ext>
          </a:extLst>
        </xdr:cNvPr>
        <xdr:cNvSpPr/>
      </xdr:nvSpPr>
      <xdr:spPr>
        <a:xfrm>
          <a:off x="5733203" y="5135034"/>
          <a:ext cx="2877397" cy="632460"/>
        </a:xfrm>
        <a:prstGeom prst="wedgeRectCallout">
          <a:avLst>
            <a:gd name="adj1" fmla="val 32946"/>
            <a:gd name="adj2" fmla="val -205531"/>
          </a:avLst>
        </a:prstGeom>
        <a:solidFill>
          <a:schemeClr val="accent6">
            <a:lumMod val="20000"/>
            <a:lumOff val="8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t>1</a:t>
          </a:r>
          <a:r>
            <a:rPr kumimoji="1" lang="ja-JP" altLang="en-US" sz="1100"/>
            <a:t>枚当たりの内規等を設定している場合には内規額を入力してください</a:t>
          </a:r>
        </a:p>
      </xdr:txBody>
    </xdr:sp>
    <xdr:clientData/>
  </xdr:twoCellAnchor>
  <xdr:twoCellAnchor>
    <xdr:from>
      <xdr:col>15</xdr:col>
      <xdr:colOff>414444</xdr:colOff>
      <xdr:row>20</xdr:row>
      <xdr:rowOff>112608</xdr:rowOff>
    </xdr:from>
    <xdr:to>
      <xdr:col>17</xdr:col>
      <xdr:colOff>819996</xdr:colOff>
      <xdr:row>23</xdr:row>
      <xdr:rowOff>201086</xdr:rowOff>
    </xdr:to>
    <xdr:sp macro="" textlink="">
      <xdr:nvSpPr>
        <xdr:cNvPr id="7" name="四角形吹き出し 6">
          <a:extLst>
            <a:ext uri="{FF2B5EF4-FFF2-40B4-BE49-F238E27FC236}">
              <a16:creationId xmlns:a16="http://schemas.microsoft.com/office/drawing/2014/main" id="{FA42A5DB-4716-4D45-BD02-30AC786A265C}"/>
            </a:ext>
          </a:extLst>
        </xdr:cNvPr>
        <xdr:cNvSpPr/>
      </xdr:nvSpPr>
      <xdr:spPr>
        <a:xfrm>
          <a:off x="8914977" y="4786208"/>
          <a:ext cx="2429086" cy="850478"/>
        </a:xfrm>
        <a:prstGeom prst="wedgeRectCallout">
          <a:avLst>
            <a:gd name="adj1" fmla="val 13349"/>
            <a:gd name="adj2" fmla="val -175363"/>
          </a:avLst>
        </a:prstGeom>
        <a:solidFill>
          <a:schemeClr val="accent6">
            <a:lumMod val="20000"/>
            <a:lumOff val="8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日額等その他内規等を設定している場合には</a:t>
          </a:r>
          <a:endParaRPr kumimoji="1" lang="en-US" altLang="ja-JP" sz="1100"/>
        </a:p>
        <a:p>
          <a:pPr algn="l"/>
          <a:r>
            <a:rPr kumimoji="1" lang="ja-JP" altLang="en-US" sz="1100"/>
            <a:t>総額を入力してください</a:t>
          </a:r>
        </a:p>
      </xdr:txBody>
    </xdr:sp>
    <xdr:clientData/>
  </xdr:twoCellAnchor>
  <xdr:twoCellAnchor>
    <xdr:from>
      <xdr:col>13</xdr:col>
      <xdr:colOff>450427</xdr:colOff>
      <xdr:row>5</xdr:row>
      <xdr:rowOff>90171</xdr:rowOff>
    </xdr:from>
    <xdr:to>
      <xdr:col>17</xdr:col>
      <xdr:colOff>35560</xdr:colOff>
      <xdr:row>8</xdr:row>
      <xdr:rowOff>153671</xdr:rowOff>
    </xdr:to>
    <xdr:sp macro="" textlink="">
      <xdr:nvSpPr>
        <xdr:cNvPr id="8" name="四角形吹き出し 8">
          <a:extLst>
            <a:ext uri="{FF2B5EF4-FFF2-40B4-BE49-F238E27FC236}">
              <a16:creationId xmlns:a16="http://schemas.microsoft.com/office/drawing/2014/main" id="{D9A192D9-F067-48C9-98C8-F5B595E821DD}"/>
            </a:ext>
          </a:extLst>
        </xdr:cNvPr>
        <xdr:cNvSpPr/>
      </xdr:nvSpPr>
      <xdr:spPr>
        <a:xfrm>
          <a:off x="7147560" y="1097704"/>
          <a:ext cx="3412067" cy="673100"/>
        </a:xfrm>
        <a:prstGeom prst="wedgeRectCallout">
          <a:avLst>
            <a:gd name="adj1" fmla="val 73090"/>
            <a:gd name="adj2" fmla="val -20989"/>
          </a:avLst>
        </a:prstGeom>
        <a:solidFill>
          <a:schemeClr val="accent6">
            <a:lumMod val="20000"/>
            <a:lumOff val="8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業界・職位はプルダウンより選択</a:t>
          </a:r>
          <a:endParaRPr kumimoji="1" lang="en-US" altLang="ja-JP" sz="1100"/>
        </a:p>
        <a:p>
          <a:pPr algn="l"/>
          <a:r>
            <a:rPr kumimoji="1" lang="ja-JP" altLang="en-US" sz="1100"/>
            <a:t>勤務場所は謝金対象者が従事ししている勤務場所を入力してください</a:t>
          </a:r>
        </a:p>
      </xdr:txBody>
    </xdr:sp>
    <xdr:clientData/>
  </xdr:twoCellAnchor>
  <xdr:twoCellAnchor>
    <xdr:from>
      <xdr:col>4</xdr:col>
      <xdr:colOff>16933</xdr:colOff>
      <xdr:row>20</xdr:row>
      <xdr:rowOff>197274</xdr:rowOff>
    </xdr:from>
    <xdr:to>
      <xdr:col>8</xdr:col>
      <xdr:colOff>529167</xdr:colOff>
      <xdr:row>25</xdr:row>
      <xdr:rowOff>249344</xdr:rowOff>
    </xdr:to>
    <xdr:sp macro="" textlink="">
      <xdr:nvSpPr>
        <xdr:cNvPr id="9" name="四角形吹き出し 10">
          <a:extLst>
            <a:ext uri="{FF2B5EF4-FFF2-40B4-BE49-F238E27FC236}">
              <a16:creationId xmlns:a16="http://schemas.microsoft.com/office/drawing/2014/main" id="{088FC8B7-0268-4966-9D85-CE89BDDCEFE3}"/>
            </a:ext>
          </a:extLst>
        </xdr:cNvPr>
        <xdr:cNvSpPr/>
      </xdr:nvSpPr>
      <xdr:spPr>
        <a:xfrm>
          <a:off x="1803400" y="4870874"/>
          <a:ext cx="3484034" cy="1322070"/>
        </a:xfrm>
        <a:prstGeom prst="wedgeRectCallout">
          <a:avLst>
            <a:gd name="adj1" fmla="val 18192"/>
            <a:gd name="adj2" fmla="val -147471"/>
          </a:avLst>
        </a:prstGeom>
        <a:solidFill>
          <a:schemeClr val="accent6">
            <a:lumMod val="20000"/>
            <a:lumOff val="8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勤務時間は</a:t>
          </a:r>
          <a:r>
            <a:rPr kumimoji="1" lang="en-US" altLang="ja-JP" sz="1100"/>
            <a:t>hh:mm</a:t>
          </a:r>
          <a:r>
            <a:rPr kumimoji="1" lang="ja-JP" altLang="en-US" sz="1100"/>
            <a:t>形式で入力してください</a:t>
          </a:r>
          <a:endParaRPr kumimoji="1" lang="en-US" altLang="ja-JP" sz="1100"/>
        </a:p>
        <a:p>
          <a:pPr algn="l"/>
          <a:r>
            <a:rPr kumimoji="1" lang="ja-JP" altLang="en-US" sz="1100"/>
            <a:t>日付を跨いで作業がある場合には</a:t>
          </a:r>
          <a:r>
            <a:rPr kumimoji="1" lang="en-US" altLang="ja-JP" sz="1100"/>
            <a:t>24</a:t>
          </a:r>
          <a:r>
            <a:rPr kumimoji="1" lang="ja-JP" altLang="en-US" sz="1100"/>
            <a:t>：</a:t>
          </a:r>
          <a:r>
            <a:rPr kumimoji="1" lang="en-US" altLang="ja-JP" sz="1100"/>
            <a:t>00</a:t>
          </a:r>
          <a:r>
            <a:rPr kumimoji="1" lang="ja-JP" altLang="en-US" sz="1100"/>
            <a:t>や</a:t>
          </a:r>
          <a:r>
            <a:rPr kumimoji="1" lang="en-US" altLang="ja-JP" sz="1100"/>
            <a:t>25</a:t>
          </a:r>
          <a:r>
            <a:rPr kumimoji="1" lang="ja-JP" altLang="en-US" sz="1100"/>
            <a:t>：</a:t>
          </a:r>
          <a:r>
            <a:rPr kumimoji="1" lang="en-US" altLang="ja-JP" sz="1100"/>
            <a:t>00</a:t>
          </a:r>
          <a:r>
            <a:rPr kumimoji="1" lang="ja-JP" altLang="en-US" sz="1100"/>
            <a:t>等</a:t>
          </a:r>
          <a:endParaRPr kumimoji="1" lang="en-US" altLang="ja-JP" sz="1100"/>
        </a:p>
        <a:p>
          <a:pPr algn="l"/>
          <a:r>
            <a:rPr kumimoji="1" lang="en-US" altLang="ja-JP" sz="1100"/>
            <a:t>24</a:t>
          </a:r>
          <a:r>
            <a:rPr kumimoji="1" lang="ja-JP" altLang="en-US" sz="1100"/>
            <a:t>時間形式で入力してください</a:t>
          </a:r>
        </a:p>
      </xdr:txBody>
    </xdr:sp>
    <xdr:clientData/>
  </xdr:twoCellAnchor>
  <xdr:twoCellAnchor>
    <xdr:from>
      <xdr:col>2</xdr:col>
      <xdr:colOff>24553</xdr:colOff>
      <xdr:row>16</xdr:row>
      <xdr:rowOff>116417</xdr:rowOff>
    </xdr:from>
    <xdr:to>
      <xdr:col>5</xdr:col>
      <xdr:colOff>269663</xdr:colOff>
      <xdr:row>18</xdr:row>
      <xdr:rowOff>203528</xdr:rowOff>
    </xdr:to>
    <xdr:sp macro="" textlink="">
      <xdr:nvSpPr>
        <xdr:cNvPr id="10" name="四角形吹き出し 12">
          <a:extLst>
            <a:ext uri="{FF2B5EF4-FFF2-40B4-BE49-F238E27FC236}">
              <a16:creationId xmlns:a16="http://schemas.microsoft.com/office/drawing/2014/main" id="{20C6A421-079E-431C-8C6A-90C9708E4847}"/>
            </a:ext>
          </a:extLst>
        </xdr:cNvPr>
        <xdr:cNvSpPr/>
      </xdr:nvSpPr>
      <xdr:spPr>
        <a:xfrm>
          <a:off x="126153" y="3774017"/>
          <a:ext cx="3191510" cy="595111"/>
        </a:xfrm>
        <a:prstGeom prst="wedgeRectCallout">
          <a:avLst>
            <a:gd name="adj1" fmla="val -26199"/>
            <a:gd name="adj2" fmla="val -104923"/>
          </a:avLst>
        </a:prstGeom>
        <a:solidFill>
          <a:schemeClr val="accent6">
            <a:lumMod val="20000"/>
            <a:lumOff val="8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ja-JP" sz="1100">
              <a:solidFill>
                <a:schemeClr val="dk1"/>
              </a:solidFill>
              <a:effectLst/>
              <a:latin typeface="+mn-lt"/>
              <a:ea typeface="+mn-ea"/>
              <a:cs typeface="+mn-cs"/>
            </a:rPr>
            <a:t>想定される日付を年</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日形式でご入力ください</a:t>
          </a:r>
          <a:endParaRPr lang="ja-JP" altLang="ja-JP">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交付申請時の想定で構いません</a:t>
          </a:r>
          <a:endParaRPr lang="ja-JP" altLang="ja-JP">
            <a:effectLst/>
          </a:endParaRPr>
        </a:p>
      </xdr:txBody>
    </xdr:sp>
    <xdr:clientData/>
  </xdr:twoCellAnchor>
  <xdr:twoCellAnchor>
    <xdr:from>
      <xdr:col>18</xdr:col>
      <xdr:colOff>216747</xdr:colOff>
      <xdr:row>23</xdr:row>
      <xdr:rowOff>41064</xdr:rowOff>
    </xdr:from>
    <xdr:to>
      <xdr:col>21</xdr:col>
      <xdr:colOff>1235288</xdr:colOff>
      <xdr:row>25</xdr:row>
      <xdr:rowOff>69005</xdr:rowOff>
    </xdr:to>
    <xdr:sp macro="" textlink="">
      <xdr:nvSpPr>
        <xdr:cNvPr id="11" name="四角形吹き出し 9">
          <a:extLst>
            <a:ext uri="{FF2B5EF4-FFF2-40B4-BE49-F238E27FC236}">
              <a16:creationId xmlns:a16="http://schemas.microsoft.com/office/drawing/2014/main" id="{623FF388-3D84-445D-B4C0-A77DD6B7A86B}"/>
            </a:ext>
          </a:extLst>
        </xdr:cNvPr>
        <xdr:cNvSpPr/>
      </xdr:nvSpPr>
      <xdr:spPr>
        <a:xfrm>
          <a:off x="11892280" y="5476664"/>
          <a:ext cx="3770208" cy="535941"/>
        </a:xfrm>
        <a:prstGeom prst="wedgeRectCallout">
          <a:avLst>
            <a:gd name="adj1" fmla="val 12839"/>
            <a:gd name="adj2" fmla="val -325034"/>
          </a:avLst>
        </a:prstGeom>
        <a:solidFill>
          <a:schemeClr val="accent6">
            <a:lumMod val="20000"/>
            <a:lumOff val="8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内規を選んだ場合においても謝金支払い基準以下での確定額となります</a:t>
          </a:r>
          <a:endParaRPr kumimoji="1" lang="en-US" altLang="ja-JP" sz="1100"/>
        </a:p>
      </xdr:txBody>
    </xdr:sp>
    <xdr:clientData/>
  </xdr:twoCellAnchor>
  <xdr:twoCellAnchor>
    <xdr:from>
      <xdr:col>17</xdr:col>
      <xdr:colOff>983826</xdr:colOff>
      <xdr:row>20</xdr:row>
      <xdr:rowOff>197274</xdr:rowOff>
    </xdr:from>
    <xdr:to>
      <xdr:col>20</xdr:col>
      <xdr:colOff>391796</xdr:colOff>
      <xdr:row>21</xdr:row>
      <xdr:rowOff>246805</xdr:rowOff>
    </xdr:to>
    <xdr:sp macro="" textlink="">
      <xdr:nvSpPr>
        <xdr:cNvPr id="12" name="四角形吹き出し 11">
          <a:extLst>
            <a:ext uri="{FF2B5EF4-FFF2-40B4-BE49-F238E27FC236}">
              <a16:creationId xmlns:a16="http://schemas.microsoft.com/office/drawing/2014/main" id="{DA7A07B5-C6F1-4ABC-B978-4C0277CDC677}"/>
            </a:ext>
          </a:extLst>
        </xdr:cNvPr>
        <xdr:cNvSpPr/>
      </xdr:nvSpPr>
      <xdr:spPr>
        <a:xfrm>
          <a:off x="11507893" y="4870874"/>
          <a:ext cx="2439036" cy="303531"/>
        </a:xfrm>
        <a:prstGeom prst="wedgeRectCallout">
          <a:avLst>
            <a:gd name="adj1" fmla="val 12839"/>
            <a:gd name="adj2" fmla="val -325034"/>
          </a:avLst>
        </a:prstGeom>
        <a:solidFill>
          <a:schemeClr val="accent6">
            <a:lumMod val="20000"/>
            <a:lumOff val="8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謝金支払い基準または内規を選択</a:t>
          </a:r>
          <a:endParaRPr kumimoji="1" lang="en-US" altLang="ja-JP"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150707</xdr:colOff>
      <xdr:row>2</xdr:row>
      <xdr:rowOff>74930</xdr:rowOff>
    </xdr:from>
    <xdr:to>
      <xdr:col>19</xdr:col>
      <xdr:colOff>866564</xdr:colOff>
      <xdr:row>6</xdr:row>
      <xdr:rowOff>152400</xdr:rowOff>
    </xdr:to>
    <xdr:sp macro="" textlink="">
      <xdr:nvSpPr>
        <xdr:cNvPr id="13" name="四角形吹き出し 4">
          <a:extLst>
            <a:ext uri="{FF2B5EF4-FFF2-40B4-BE49-F238E27FC236}">
              <a16:creationId xmlns:a16="http://schemas.microsoft.com/office/drawing/2014/main" id="{2BE98984-785E-463A-84B6-C9C19973029F}"/>
            </a:ext>
          </a:extLst>
        </xdr:cNvPr>
        <xdr:cNvSpPr/>
      </xdr:nvSpPr>
      <xdr:spPr>
        <a:xfrm>
          <a:off x="11614574" y="515197"/>
          <a:ext cx="3425190" cy="695536"/>
        </a:xfrm>
        <a:prstGeom prst="wedgeRectCallout">
          <a:avLst>
            <a:gd name="adj1" fmla="val 73686"/>
            <a:gd name="adj2" fmla="val 24257"/>
          </a:avLst>
        </a:prstGeom>
        <a:solidFill>
          <a:schemeClr val="accent6">
            <a:lumMod val="20000"/>
            <a:lumOff val="8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必ず入力してください</a:t>
          </a:r>
          <a:endParaRPr kumimoji="1" lang="en-US" altLang="ja-JP" sz="1100"/>
        </a:p>
        <a:p>
          <a:pPr algn="l"/>
          <a:r>
            <a:rPr kumimoji="1" lang="ja-JP" altLang="en-US" sz="1100"/>
            <a:t>謝金対象者ごとに</a:t>
          </a:r>
          <a:r>
            <a:rPr kumimoji="1" lang="en-US" altLang="ja-JP" sz="1100"/>
            <a:t>1</a:t>
          </a:r>
          <a:r>
            <a:rPr kumimoji="1" lang="ja-JP" altLang="en-US" sz="1100"/>
            <a:t>枚の作成が必要です</a:t>
          </a:r>
          <a:endParaRPr kumimoji="1" lang="en-US" altLang="ja-JP" sz="1100"/>
        </a:p>
        <a:p>
          <a:pPr algn="l"/>
          <a:r>
            <a:rPr kumimoji="1" lang="ja-JP" altLang="en-US" sz="1100"/>
            <a:t>勤務場所は謝金の該当者の勤務先を入力してください</a:t>
          </a:r>
          <a:endParaRPr kumimoji="1" lang="en-US" altLang="ja-JP" sz="1100"/>
        </a:p>
        <a:p>
          <a:pPr algn="l"/>
          <a:endParaRPr kumimoji="1" lang="ja-JP" altLang="en-US" sz="1100"/>
        </a:p>
      </xdr:txBody>
    </xdr:sp>
    <xdr:clientData/>
  </xdr:twoCellAnchor>
  <xdr:twoCellAnchor>
    <xdr:from>
      <xdr:col>15</xdr:col>
      <xdr:colOff>38948</xdr:colOff>
      <xdr:row>13</xdr:row>
      <xdr:rowOff>263738</xdr:rowOff>
    </xdr:from>
    <xdr:to>
      <xdr:col>17</xdr:col>
      <xdr:colOff>652779</xdr:colOff>
      <xdr:row>15</xdr:row>
      <xdr:rowOff>273897</xdr:rowOff>
    </xdr:to>
    <xdr:sp macro="" textlink="">
      <xdr:nvSpPr>
        <xdr:cNvPr id="15" name="四角形吹き出し 6">
          <a:extLst>
            <a:ext uri="{FF2B5EF4-FFF2-40B4-BE49-F238E27FC236}">
              <a16:creationId xmlns:a16="http://schemas.microsoft.com/office/drawing/2014/main" id="{D2378D6A-8E76-4970-BE6A-7F3B8D939A3B}"/>
            </a:ext>
          </a:extLst>
        </xdr:cNvPr>
        <xdr:cNvSpPr/>
      </xdr:nvSpPr>
      <xdr:spPr>
        <a:xfrm>
          <a:off x="9690948" y="3650405"/>
          <a:ext cx="2412998" cy="602825"/>
        </a:xfrm>
        <a:prstGeom prst="wedgeRectCallout">
          <a:avLst>
            <a:gd name="adj1" fmla="val 50590"/>
            <a:gd name="adj2" fmla="val -166375"/>
          </a:avLst>
        </a:prstGeom>
        <a:solidFill>
          <a:schemeClr val="accent6">
            <a:lumMod val="20000"/>
            <a:lumOff val="8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時間単価での計算は</a:t>
          </a:r>
          <a:r>
            <a:rPr kumimoji="1" lang="en-US" altLang="ja-JP" sz="1100"/>
            <a:t>2</a:t>
          </a:r>
          <a:r>
            <a:rPr kumimoji="1" lang="ja-JP" altLang="en-US" sz="1100"/>
            <a:t>時間が上限となります。</a:t>
          </a:r>
        </a:p>
      </xdr:txBody>
    </xdr:sp>
    <xdr:clientData/>
  </xdr:twoCellAnchor>
  <xdr:twoCellAnchor>
    <xdr:from>
      <xdr:col>5</xdr:col>
      <xdr:colOff>1777153</xdr:colOff>
      <xdr:row>14</xdr:row>
      <xdr:rowOff>140970</xdr:rowOff>
    </xdr:from>
    <xdr:to>
      <xdr:col>10</xdr:col>
      <xdr:colOff>409363</xdr:colOff>
      <xdr:row>16</xdr:row>
      <xdr:rowOff>287019</xdr:rowOff>
    </xdr:to>
    <xdr:sp macro="" textlink="">
      <xdr:nvSpPr>
        <xdr:cNvPr id="17" name="四角形吹き出し 10">
          <a:extLst>
            <a:ext uri="{FF2B5EF4-FFF2-40B4-BE49-F238E27FC236}">
              <a16:creationId xmlns:a16="http://schemas.microsoft.com/office/drawing/2014/main" id="{48A67328-8FC9-41B0-937D-BB31FB2D0283}"/>
            </a:ext>
          </a:extLst>
        </xdr:cNvPr>
        <xdr:cNvSpPr/>
      </xdr:nvSpPr>
      <xdr:spPr>
        <a:xfrm>
          <a:off x="4253653" y="3823970"/>
          <a:ext cx="3489960" cy="738716"/>
        </a:xfrm>
        <a:prstGeom prst="wedgeRectCallout">
          <a:avLst>
            <a:gd name="adj1" fmla="val 3322"/>
            <a:gd name="adj2" fmla="val -119938"/>
          </a:avLst>
        </a:prstGeom>
        <a:solidFill>
          <a:schemeClr val="accent6">
            <a:lumMod val="20000"/>
            <a:lumOff val="8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勤務時間は</a:t>
          </a:r>
          <a:r>
            <a:rPr kumimoji="1" lang="en-US" altLang="ja-JP" sz="1100"/>
            <a:t>hh:mm</a:t>
          </a:r>
          <a:r>
            <a:rPr kumimoji="1" lang="ja-JP" altLang="en-US" sz="1100"/>
            <a:t>形式で入力してください</a:t>
          </a:r>
          <a:endParaRPr kumimoji="1" lang="en-US" altLang="ja-JP" sz="1100"/>
        </a:p>
        <a:p>
          <a:pPr algn="l"/>
          <a:r>
            <a:rPr kumimoji="1" lang="ja-JP" altLang="en-US" sz="1100"/>
            <a:t>日付を跨いで作業がある場合には</a:t>
          </a:r>
          <a:r>
            <a:rPr kumimoji="1" lang="en-US" altLang="ja-JP" sz="1100"/>
            <a:t>24</a:t>
          </a:r>
          <a:r>
            <a:rPr kumimoji="1" lang="ja-JP" altLang="en-US" sz="1100"/>
            <a:t>：</a:t>
          </a:r>
          <a:r>
            <a:rPr kumimoji="1" lang="en-US" altLang="ja-JP" sz="1100"/>
            <a:t>00</a:t>
          </a:r>
          <a:r>
            <a:rPr kumimoji="1" lang="ja-JP" altLang="en-US" sz="1100"/>
            <a:t>や</a:t>
          </a:r>
          <a:r>
            <a:rPr kumimoji="1" lang="en-US" altLang="ja-JP" sz="1100"/>
            <a:t>25</a:t>
          </a:r>
          <a:r>
            <a:rPr kumimoji="1" lang="ja-JP" altLang="en-US" sz="1100"/>
            <a:t>：</a:t>
          </a:r>
          <a:r>
            <a:rPr kumimoji="1" lang="en-US" altLang="ja-JP" sz="1100"/>
            <a:t>00</a:t>
          </a:r>
          <a:r>
            <a:rPr kumimoji="1" lang="ja-JP" altLang="en-US" sz="1100"/>
            <a:t>等</a:t>
          </a:r>
          <a:endParaRPr kumimoji="1" lang="en-US" altLang="ja-JP" sz="1100"/>
        </a:p>
        <a:p>
          <a:pPr algn="l"/>
          <a:r>
            <a:rPr kumimoji="1" lang="en-US" altLang="ja-JP" sz="1100"/>
            <a:t>24</a:t>
          </a:r>
          <a:r>
            <a:rPr kumimoji="1" lang="ja-JP" altLang="en-US" sz="1100"/>
            <a:t>時間形式で入力してください</a:t>
          </a:r>
        </a:p>
      </xdr:txBody>
    </xdr:sp>
    <xdr:clientData/>
  </xdr:twoCellAnchor>
  <xdr:twoCellAnchor>
    <xdr:from>
      <xdr:col>2</xdr:col>
      <xdr:colOff>65193</xdr:colOff>
      <xdr:row>6</xdr:row>
      <xdr:rowOff>71544</xdr:rowOff>
    </xdr:from>
    <xdr:to>
      <xdr:col>5</xdr:col>
      <xdr:colOff>1135803</xdr:colOff>
      <xdr:row>8</xdr:row>
      <xdr:rowOff>256869</xdr:rowOff>
    </xdr:to>
    <xdr:sp macro="" textlink="">
      <xdr:nvSpPr>
        <xdr:cNvPr id="18" name="四角形吹き出し 12">
          <a:extLst>
            <a:ext uri="{FF2B5EF4-FFF2-40B4-BE49-F238E27FC236}">
              <a16:creationId xmlns:a16="http://schemas.microsoft.com/office/drawing/2014/main" id="{DA9C42F2-5ABA-4CF2-9132-098E23949791}"/>
            </a:ext>
          </a:extLst>
        </xdr:cNvPr>
        <xdr:cNvSpPr/>
      </xdr:nvSpPr>
      <xdr:spPr>
        <a:xfrm>
          <a:off x="435610" y="1108711"/>
          <a:ext cx="3176693" cy="672158"/>
        </a:xfrm>
        <a:prstGeom prst="wedgeRectCallout">
          <a:avLst>
            <a:gd name="adj1" fmla="val -33855"/>
            <a:gd name="adj2" fmla="val 91230"/>
          </a:avLst>
        </a:prstGeom>
        <a:solidFill>
          <a:schemeClr val="accent6">
            <a:lumMod val="20000"/>
            <a:lumOff val="8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ja-JP" sz="1100">
              <a:solidFill>
                <a:schemeClr val="dk1"/>
              </a:solidFill>
              <a:effectLst/>
              <a:latin typeface="+mn-lt"/>
              <a:ea typeface="+mn-ea"/>
              <a:cs typeface="+mn-cs"/>
            </a:rPr>
            <a:t>想定される日付を年</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日形式でご入力ください</a:t>
          </a:r>
          <a:endParaRPr lang="ja-JP" altLang="ja-JP">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交付申請時の想定で構いません</a:t>
          </a:r>
          <a:endParaRPr lang="ja-JP" altLang="ja-JP">
            <a:effectLst/>
          </a:endParaRPr>
        </a:p>
      </xdr:txBody>
    </xdr:sp>
    <xdr:clientData/>
  </xdr:twoCellAnchor>
  <xdr:twoCellAnchor>
    <xdr:from>
      <xdr:col>17</xdr:col>
      <xdr:colOff>1115061</xdr:colOff>
      <xdr:row>14</xdr:row>
      <xdr:rowOff>172297</xdr:rowOff>
    </xdr:from>
    <xdr:to>
      <xdr:col>20</xdr:col>
      <xdr:colOff>1021928</xdr:colOff>
      <xdr:row>15</xdr:row>
      <xdr:rowOff>243417</xdr:rowOff>
    </xdr:to>
    <xdr:sp macro="" textlink="">
      <xdr:nvSpPr>
        <xdr:cNvPr id="19" name="四角形吹き出し 9">
          <a:extLst>
            <a:ext uri="{FF2B5EF4-FFF2-40B4-BE49-F238E27FC236}">
              <a16:creationId xmlns:a16="http://schemas.microsoft.com/office/drawing/2014/main" id="{5E885C23-3CA7-4575-8CDB-FEA2E791A110}"/>
            </a:ext>
          </a:extLst>
        </xdr:cNvPr>
        <xdr:cNvSpPr/>
      </xdr:nvSpPr>
      <xdr:spPr>
        <a:xfrm>
          <a:off x="12566228" y="3855297"/>
          <a:ext cx="3769783" cy="367453"/>
        </a:xfrm>
        <a:prstGeom prst="wedgeRectCallout">
          <a:avLst>
            <a:gd name="adj1" fmla="val 11151"/>
            <a:gd name="adj2" fmla="val -223380"/>
          </a:avLst>
        </a:prstGeom>
        <a:solidFill>
          <a:schemeClr val="accent6">
            <a:lumMod val="20000"/>
            <a:lumOff val="8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内規等を設定している場合には内規額を入力してください</a:t>
          </a:r>
          <a:endParaRPr kumimoji="1" lang="en-US" altLang="ja-JP" sz="1100"/>
        </a:p>
      </xdr:txBody>
    </xdr:sp>
    <xdr:clientData/>
  </xdr:twoCellAnchor>
  <xdr:twoCellAnchor>
    <xdr:from>
      <xdr:col>21</xdr:col>
      <xdr:colOff>1269</xdr:colOff>
      <xdr:row>15</xdr:row>
      <xdr:rowOff>85937</xdr:rowOff>
    </xdr:from>
    <xdr:to>
      <xdr:col>24</xdr:col>
      <xdr:colOff>198543</xdr:colOff>
      <xdr:row>17</xdr:row>
      <xdr:rowOff>240877</xdr:rowOff>
    </xdr:to>
    <xdr:sp macro="" textlink="">
      <xdr:nvSpPr>
        <xdr:cNvPr id="20" name="四角形吹き出し 11">
          <a:extLst>
            <a:ext uri="{FF2B5EF4-FFF2-40B4-BE49-F238E27FC236}">
              <a16:creationId xmlns:a16="http://schemas.microsoft.com/office/drawing/2014/main" id="{232B85A3-DC7E-42D5-9225-0B99A40BB563}"/>
            </a:ext>
          </a:extLst>
        </xdr:cNvPr>
        <xdr:cNvSpPr/>
      </xdr:nvSpPr>
      <xdr:spPr>
        <a:xfrm>
          <a:off x="16468936" y="4065270"/>
          <a:ext cx="3213524" cy="747607"/>
        </a:xfrm>
        <a:prstGeom prst="wedgeRectCallout">
          <a:avLst>
            <a:gd name="adj1" fmla="val 10534"/>
            <a:gd name="adj2" fmla="val -180640"/>
          </a:avLst>
        </a:prstGeom>
        <a:solidFill>
          <a:schemeClr val="accent6">
            <a:lumMod val="20000"/>
            <a:lumOff val="8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日額、時間単価または内規を選択</a:t>
          </a:r>
          <a:endParaRPr kumimoji="1" lang="en-US" altLang="ja-JP" sz="1100"/>
        </a:p>
        <a:p>
          <a:pPr algn="l"/>
          <a:r>
            <a:rPr kumimoji="1" lang="ja-JP" altLang="ja-JP" sz="1100">
              <a:solidFill>
                <a:schemeClr val="dk1"/>
              </a:solidFill>
              <a:effectLst/>
              <a:latin typeface="+mn-lt"/>
              <a:ea typeface="+mn-ea"/>
              <a:cs typeface="+mn-cs"/>
            </a:rPr>
            <a:t>内規を選んだ場合においても謝金支払い基準以下での確定額となります</a:t>
          </a:r>
          <a:endParaRPr kumimoji="1" lang="en-US" altLang="ja-JP" sz="1100"/>
        </a:p>
      </xdr:txBody>
    </xdr:sp>
    <xdr:clientData/>
  </xdr:twoCellAnchor>
  <xdr:twoCellAnchor>
    <xdr:from>
      <xdr:col>3</xdr:col>
      <xdr:colOff>292521</xdr:colOff>
      <xdr:row>17</xdr:row>
      <xdr:rowOff>187113</xdr:rowOff>
    </xdr:from>
    <xdr:to>
      <xdr:col>9</xdr:col>
      <xdr:colOff>49529</xdr:colOff>
      <xdr:row>26</xdr:row>
      <xdr:rowOff>39792</xdr:rowOff>
    </xdr:to>
    <xdr:grpSp>
      <xdr:nvGrpSpPr>
        <xdr:cNvPr id="24" name="グループ化 23">
          <a:extLst>
            <a:ext uri="{FF2B5EF4-FFF2-40B4-BE49-F238E27FC236}">
              <a16:creationId xmlns:a16="http://schemas.microsoft.com/office/drawing/2014/main" id="{9968B6D8-5D40-5A6B-7D08-7CAC142B8E98}"/>
            </a:ext>
          </a:extLst>
        </xdr:cNvPr>
        <xdr:cNvGrpSpPr/>
      </xdr:nvGrpSpPr>
      <xdr:grpSpPr>
        <a:xfrm>
          <a:off x="2007021" y="4970780"/>
          <a:ext cx="6064675" cy="2519679"/>
          <a:chOff x="1848271" y="4759113"/>
          <a:chExt cx="5429675" cy="2519679"/>
        </a:xfrm>
      </xdr:grpSpPr>
      <xdr:sp macro="" textlink="">
        <xdr:nvSpPr>
          <xdr:cNvPr id="21" name="四角形吹き出し 10">
            <a:extLst>
              <a:ext uri="{FF2B5EF4-FFF2-40B4-BE49-F238E27FC236}">
                <a16:creationId xmlns:a16="http://schemas.microsoft.com/office/drawing/2014/main" id="{2569534B-EC09-42F1-9BFC-5C32C5F57063}"/>
              </a:ext>
            </a:extLst>
          </xdr:cNvPr>
          <xdr:cNvSpPr/>
        </xdr:nvSpPr>
        <xdr:spPr>
          <a:xfrm>
            <a:off x="1848271" y="4759113"/>
            <a:ext cx="5429675" cy="2519679"/>
          </a:xfrm>
          <a:prstGeom prst="wedgeRectCallout">
            <a:avLst>
              <a:gd name="adj1" fmla="val -40994"/>
              <a:gd name="adj2" fmla="val -79521"/>
            </a:avLst>
          </a:prstGeom>
          <a:solidFill>
            <a:schemeClr val="accent6">
              <a:lumMod val="20000"/>
              <a:lumOff val="8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会議区分は以下の通りです</a:t>
            </a:r>
          </a:p>
        </xdr:txBody>
      </xdr:sp>
      <xdr:pic>
        <xdr:nvPicPr>
          <xdr:cNvPr id="22" name="図 21">
            <a:extLst>
              <a:ext uri="{FF2B5EF4-FFF2-40B4-BE49-F238E27FC236}">
                <a16:creationId xmlns:a16="http://schemas.microsoft.com/office/drawing/2014/main" id="{96B2E71D-EC13-41A3-8F0D-EF8284BA7F89}"/>
              </a:ext>
            </a:extLst>
          </xdr:cNvPr>
          <xdr:cNvPicPr>
            <a:picLocks noChangeAspect="1"/>
          </xdr:cNvPicPr>
        </xdr:nvPicPr>
        <xdr:blipFill rotWithShape="1">
          <a:blip xmlns:r="http://schemas.openxmlformats.org/officeDocument/2006/relationships" r:embed="rId1"/>
          <a:srcRect t="56455"/>
          <a:stretch/>
        </xdr:blipFill>
        <xdr:spPr>
          <a:xfrm>
            <a:off x="1962093" y="5132306"/>
            <a:ext cx="5203301" cy="1921728"/>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232303</xdr:colOff>
      <xdr:row>3</xdr:row>
      <xdr:rowOff>146242</xdr:rowOff>
    </xdr:from>
    <xdr:to>
      <xdr:col>10</xdr:col>
      <xdr:colOff>574811</xdr:colOff>
      <xdr:row>6</xdr:row>
      <xdr:rowOff>185584</xdr:rowOff>
    </xdr:to>
    <xdr:sp macro="" textlink="">
      <xdr:nvSpPr>
        <xdr:cNvPr id="11" name="四角形吹き出し 5">
          <a:extLst>
            <a:ext uri="{FF2B5EF4-FFF2-40B4-BE49-F238E27FC236}">
              <a16:creationId xmlns:a16="http://schemas.microsoft.com/office/drawing/2014/main" id="{3E8FFA90-D015-48FA-A972-83882594EB46}"/>
            </a:ext>
          </a:extLst>
        </xdr:cNvPr>
        <xdr:cNvSpPr/>
      </xdr:nvSpPr>
      <xdr:spPr>
        <a:xfrm>
          <a:off x="8968089" y="899171"/>
          <a:ext cx="3463079" cy="474770"/>
        </a:xfrm>
        <a:prstGeom prst="wedgeRectCallout">
          <a:avLst>
            <a:gd name="adj1" fmla="val 63557"/>
            <a:gd name="adj2" fmla="val -42628"/>
          </a:avLst>
        </a:prstGeom>
        <a:solidFill>
          <a:schemeClr val="accent6">
            <a:lumMod val="20000"/>
            <a:lumOff val="8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必ず入力してください</a:t>
          </a:r>
          <a:endParaRPr kumimoji="1" lang="en-US" altLang="ja-JP" sz="1100"/>
        </a:p>
        <a:p>
          <a:pPr algn="l"/>
          <a:r>
            <a:rPr kumimoji="1" lang="ja-JP" altLang="en-US" sz="1100"/>
            <a:t>謝金対象者ごとに</a:t>
          </a:r>
          <a:r>
            <a:rPr kumimoji="1" lang="en-US" altLang="ja-JP" sz="1100"/>
            <a:t>1</a:t>
          </a:r>
          <a:r>
            <a:rPr kumimoji="1" lang="ja-JP" altLang="en-US" sz="1100"/>
            <a:t>枚の作成が必要です</a:t>
          </a:r>
        </a:p>
      </xdr:txBody>
    </xdr:sp>
    <xdr:clientData/>
  </xdr:twoCellAnchor>
  <xdr:twoCellAnchor>
    <xdr:from>
      <xdr:col>2</xdr:col>
      <xdr:colOff>0</xdr:colOff>
      <xdr:row>14</xdr:row>
      <xdr:rowOff>31551</xdr:rowOff>
    </xdr:from>
    <xdr:to>
      <xdr:col>5</xdr:col>
      <xdr:colOff>73614</xdr:colOff>
      <xdr:row>16</xdr:row>
      <xdr:rowOff>81643</xdr:rowOff>
    </xdr:to>
    <xdr:sp macro="" textlink="">
      <xdr:nvSpPr>
        <xdr:cNvPr id="12" name="四角形吹き出し 6">
          <a:extLst>
            <a:ext uri="{FF2B5EF4-FFF2-40B4-BE49-F238E27FC236}">
              <a16:creationId xmlns:a16="http://schemas.microsoft.com/office/drawing/2014/main" id="{C3CA9F15-B9D4-4180-BD23-6B57BFFC5F9E}"/>
            </a:ext>
          </a:extLst>
        </xdr:cNvPr>
        <xdr:cNvSpPr/>
      </xdr:nvSpPr>
      <xdr:spPr>
        <a:xfrm>
          <a:off x="99786" y="3333551"/>
          <a:ext cx="3139757" cy="576235"/>
        </a:xfrm>
        <a:prstGeom prst="wedgeRectCallout">
          <a:avLst>
            <a:gd name="adj1" fmla="val -26199"/>
            <a:gd name="adj2" fmla="val -104923"/>
          </a:avLst>
        </a:prstGeom>
        <a:solidFill>
          <a:schemeClr val="accent6">
            <a:lumMod val="20000"/>
            <a:lumOff val="8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想定される日付を年</a:t>
          </a:r>
          <a:r>
            <a:rPr kumimoji="1" lang="en-US" altLang="ja-JP" sz="1100"/>
            <a:t>/</a:t>
          </a:r>
          <a:r>
            <a:rPr kumimoji="1" lang="ja-JP" altLang="en-US" sz="1100"/>
            <a:t>月</a:t>
          </a:r>
          <a:r>
            <a:rPr kumimoji="1" lang="en-US" altLang="ja-JP" sz="1100"/>
            <a:t>/</a:t>
          </a:r>
          <a:r>
            <a:rPr kumimoji="1" lang="ja-JP" altLang="en-US" sz="1100"/>
            <a:t>日形式でご入力ください</a:t>
          </a:r>
          <a:endParaRPr kumimoji="1" lang="en-US" altLang="ja-JP" sz="1100"/>
        </a:p>
        <a:p>
          <a:pPr algn="l"/>
          <a:r>
            <a:rPr kumimoji="1" lang="en-US" altLang="ja-JP" sz="1100"/>
            <a:t>※</a:t>
          </a:r>
          <a:r>
            <a:rPr kumimoji="1" lang="ja-JP" altLang="en-US" sz="1100"/>
            <a:t>交付申請時の想定で構いません</a:t>
          </a:r>
        </a:p>
      </xdr:txBody>
    </xdr:sp>
    <xdr:clientData/>
  </xdr:twoCellAnchor>
  <xdr:twoCellAnchor>
    <xdr:from>
      <xdr:col>5</xdr:col>
      <xdr:colOff>3388102</xdr:colOff>
      <xdr:row>14</xdr:row>
      <xdr:rowOff>216018</xdr:rowOff>
    </xdr:from>
    <xdr:to>
      <xdr:col>8</xdr:col>
      <xdr:colOff>422683</xdr:colOff>
      <xdr:row>16</xdr:row>
      <xdr:rowOff>108340</xdr:rowOff>
    </xdr:to>
    <xdr:sp macro="" textlink="">
      <xdr:nvSpPr>
        <xdr:cNvPr id="13" name="四角形吹き出し 8">
          <a:extLst>
            <a:ext uri="{FF2B5EF4-FFF2-40B4-BE49-F238E27FC236}">
              <a16:creationId xmlns:a16="http://schemas.microsoft.com/office/drawing/2014/main" id="{FCDD0B7B-7514-45F1-B70A-B161C0573C08}"/>
            </a:ext>
          </a:extLst>
        </xdr:cNvPr>
        <xdr:cNvSpPr/>
      </xdr:nvSpPr>
      <xdr:spPr>
        <a:xfrm>
          <a:off x="6554031" y="3518018"/>
          <a:ext cx="3457152" cy="418465"/>
        </a:xfrm>
        <a:prstGeom prst="wedgeRectCallout">
          <a:avLst>
            <a:gd name="adj1" fmla="val 54777"/>
            <a:gd name="adj2" fmla="val -142628"/>
          </a:avLst>
        </a:prstGeom>
        <a:solidFill>
          <a:schemeClr val="accent6">
            <a:lumMod val="20000"/>
            <a:lumOff val="8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t>1</a:t>
          </a:r>
          <a:r>
            <a:rPr kumimoji="1" lang="ja-JP" altLang="en-US" sz="1100"/>
            <a:t>枚当たりの内規等を設定している場合には内規額を入力してください</a:t>
          </a:r>
        </a:p>
      </xdr:txBody>
    </xdr:sp>
    <xdr:clientData/>
  </xdr:twoCellAnchor>
  <xdr:twoCellAnchor>
    <xdr:from>
      <xdr:col>7</xdr:col>
      <xdr:colOff>73554</xdr:colOff>
      <xdr:row>18</xdr:row>
      <xdr:rowOff>70618</xdr:rowOff>
    </xdr:from>
    <xdr:to>
      <xdr:col>9</xdr:col>
      <xdr:colOff>764752</xdr:colOff>
      <xdr:row>20</xdr:row>
      <xdr:rowOff>31848</xdr:rowOff>
    </xdr:to>
    <xdr:sp macro="" textlink="">
      <xdr:nvSpPr>
        <xdr:cNvPr id="14" name="四角形吹き出し 9">
          <a:extLst>
            <a:ext uri="{FF2B5EF4-FFF2-40B4-BE49-F238E27FC236}">
              <a16:creationId xmlns:a16="http://schemas.microsoft.com/office/drawing/2014/main" id="{6C927658-F1AB-40B8-B49C-A5CB330EE990}"/>
            </a:ext>
          </a:extLst>
        </xdr:cNvPr>
        <xdr:cNvSpPr/>
      </xdr:nvSpPr>
      <xdr:spPr>
        <a:xfrm>
          <a:off x="8809340" y="4424904"/>
          <a:ext cx="2659698" cy="487373"/>
        </a:xfrm>
        <a:prstGeom prst="wedgeRectCallout">
          <a:avLst>
            <a:gd name="adj1" fmla="val 41362"/>
            <a:gd name="adj2" fmla="val -280333"/>
          </a:avLst>
        </a:prstGeom>
        <a:solidFill>
          <a:schemeClr val="accent6">
            <a:lumMod val="20000"/>
            <a:lumOff val="8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その他内規等を設定している場合には</a:t>
          </a:r>
          <a:endParaRPr kumimoji="1" lang="en-US" altLang="ja-JP" sz="1100"/>
        </a:p>
        <a:p>
          <a:pPr algn="l"/>
          <a:r>
            <a:rPr kumimoji="1" lang="ja-JP" altLang="en-US" sz="1100"/>
            <a:t>総額を入力してください</a:t>
          </a:r>
        </a:p>
      </xdr:txBody>
    </xdr:sp>
    <xdr:clientData/>
  </xdr:twoCellAnchor>
  <xdr:twoCellAnchor>
    <xdr:from>
      <xdr:col>10</xdr:col>
      <xdr:colOff>262920</xdr:colOff>
      <xdr:row>18</xdr:row>
      <xdr:rowOff>197934</xdr:rowOff>
    </xdr:from>
    <xdr:to>
      <xdr:col>13</xdr:col>
      <xdr:colOff>1221499</xdr:colOff>
      <xdr:row>20</xdr:row>
      <xdr:rowOff>242657</xdr:rowOff>
    </xdr:to>
    <xdr:sp macro="" textlink="">
      <xdr:nvSpPr>
        <xdr:cNvPr id="15" name="四角形吹き出し 10">
          <a:extLst>
            <a:ext uri="{FF2B5EF4-FFF2-40B4-BE49-F238E27FC236}">
              <a16:creationId xmlns:a16="http://schemas.microsoft.com/office/drawing/2014/main" id="{289D8EED-30C6-428A-8175-E27F38FB6898}"/>
            </a:ext>
          </a:extLst>
        </xdr:cNvPr>
        <xdr:cNvSpPr/>
      </xdr:nvSpPr>
      <xdr:spPr>
        <a:xfrm>
          <a:off x="12119277" y="4552220"/>
          <a:ext cx="3734436" cy="570866"/>
        </a:xfrm>
        <a:prstGeom prst="wedgeRectCallout">
          <a:avLst>
            <a:gd name="adj1" fmla="val 12839"/>
            <a:gd name="adj2" fmla="val -325034"/>
          </a:avLst>
        </a:prstGeom>
        <a:solidFill>
          <a:schemeClr val="accent6">
            <a:lumMod val="20000"/>
            <a:lumOff val="8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内規を選んだ場合においても謝金支払い基準が上限額となります。</a:t>
          </a:r>
          <a:endParaRPr kumimoji="1" lang="en-US" altLang="ja-JP" sz="1100"/>
        </a:p>
      </xdr:txBody>
    </xdr:sp>
    <xdr:clientData/>
  </xdr:twoCellAnchor>
  <xdr:twoCellAnchor>
    <xdr:from>
      <xdr:col>9</xdr:col>
      <xdr:colOff>1028911</xdr:colOff>
      <xdr:row>16</xdr:row>
      <xdr:rowOff>106222</xdr:rowOff>
    </xdr:from>
    <xdr:to>
      <xdr:col>12</xdr:col>
      <xdr:colOff>345848</xdr:colOff>
      <xdr:row>17</xdr:row>
      <xdr:rowOff>184465</xdr:rowOff>
    </xdr:to>
    <xdr:sp macro="" textlink="">
      <xdr:nvSpPr>
        <xdr:cNvPr id="16" name="四角形吹き出し 7">
          <a:extLst>
            <a:ext uri="{FF2B5EF4-FFF2-40B4-BE49-F238E27FC236}">
              <a16:creationId xmlns:a16="http://schemas.microsoft.com/office/drawing/2014/main" id="{B3AEBAE8-9774-4EFA-A157-B7F36AEBD7C1}"/>
            </a:ext>
          </a:extLst>
        </xdr:cNvPr>
        <xdr:cNvSpPr/>
      </xdr:nvSpPr>
      <xdr:spPr>
        <a:xfrm>
          <a:off x="11733197" y="3934365"/>
          <a:ext cx="2392151" cy="341314"/>
        </a:xfrm>
        <a:prstGeom prst="wedgeRectCallout">
          <a:avLst>
            <a:gd name="adj1" fmla="val 12839"/>
            <a:gd name="adj2" fmla="val -325034"/>
          </a:avLst>
        </a:prstGeom>
        <a:solidFill>
          <a:schemeClr val="accent6">
            <a:lumMod val="20000"/>
            <a:lumOff val="8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謝金支払い基準または内規を選択</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00"/>
        </a:solidFill>
        <a:ln>
          <a:solidFill>
            <a:schemeClr val="tx1"/>
          </a:solidFill>
        </a:ln>
      </a:spPr>
      <a:bodyPr vertOverflow="clip" horzOverflow="clip" rtlCol="0" anchor="t"/>
      <a:lstStyle>
        <a:defPPr algn="l">
          <a:defRPr kumimoji="1" sz="1100">
            <a:solidFill>
              <a:sysClr val="windowText" lastClr="000000"/>
            </a:solidFill>
            <a:latin typeface="+mn-ea"/>
            <a:ea typeface="+mn-ea"/>
          </a:defRPr>
        </a:defPPr>
      </a:lstStyle>
      <a:style>
        <a:lnRef idx="2">
          <a:schemeClr val="accent1">
            <a:shade val="50000"/>
          </a:schemeClr>
        </a:lnRef>
        <a:fillRef idx="1">
          <a:schemeClr val="accent1"/>
        </a:fillRef>
        <a:effectRef idx="0">
          <a:schemeClr val="accent1"/>
        </a:effectRef>
        <a:fontRef idx="minor">
          <a:schemeClr val="lt1"/>
        </a:fontRef>
      </a:style>
    </a:spDef>
    <a:lnDef>
      <a:spPr>
        <a:ln>
          <a:solidFill>
            <a:sysClr val="windowText" lastClr="000000"/>
          </a:solidFill>
          <a:headEnd type="none" w="med" len="med"/>
          <a:tailEnd type="triangle" w="med" len="med"/>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648"/>
  <sheetViews>
    <sheetView topLeftCell="V1" workbookViewId="0">
      <selection activeCell="AD7" sqref="AD7"/>
    </sheetView>
  </sheetViews>
  <sheetFormatPr baseColWidth="10" defaultColWidth="8.83203125" defaultRowHeight="14"/>
  <cols>
    <col min="1" max="1" width="16.1640625" style="4" bestFit="1" customWidth="1"/>
    <col min="2" max="2" width="3.5" style="4" bestFit="1" customWidth="1"/>
    <col min="18" max="20" width="8.83203125" style="4"/>
    <col min="23" max="23" width="31.6640625" bestFit="1" customWidth="1"/>
    <col min="27" max="27" width="21.5" bestFit="1" customWidth="1"/>
  </cols>
  <sheetData>
    <row r="1" spans="1:34">
      <c r="C1" s="260" t="s">
        <v>0</v>
      </c>
      <c r="D1" s="260"/>
      <c r="E1" s="260"/>
      <c r="F1" s="260"/>
      <c r="G1" s="260"/>
      <c r="H1" s="260"/>
      <c r="I1" s="260"/>
      <c r="J1" s="260"/>
      <c r="K1" s="260"/>
      <c r="L1" s="260"/>
      <c r="M1" s="260"/>
      <c r="N1" s="260"/>
      <c r="R1" s="4" t="s">
        <v>1</v>
      </c>
      <c r="S1" s="17" t="s">
        <v>2</v>
      </c>
      <c r="T1" s="17" t="s">
        <v>3</v>
      </c>
      <c r="Z1" s="261" t="s">
        <v>136</v>
      </c>
      <c r="AA1" s="261"/>
      <c r="AB1" s="261"/>
      <c r="AC1" s="261"/>
      <c r="AD1" s="261"/>
    </row>
    <row r="2" spans="1:34">
      <c r="A2" s="69">
        <v>46149</v>
      </c>
      <c r="B2" s="70">
        <f>A2</f>
        <v>46149</v>
      </c>
      <c r="C2" s="68"/>
      <c r="D2" s="68"/>
      <c r="E2" s="68"/>
      <c r="F2" s="68"/>
      <c r="G2" s="68"/>
      <c r="H2" s="68"/>
      <c r="I2" s="68"/>
      <c r="J2" s="68"/>
      <c r="K2" s="68"/>
      <c r="L2" s="68"/>
      <c r="M2" s="68"/>
      <c r="N2" s="68"/>
      <c r="O2" t="s">
        <v>4</v>
      </c>
      <c r="P2" t="s">
        <v>5</v>
      </c>
      <c r="R2" s="4" t="s">
        <v>6</v>
      </c>
      <c r="S2" s="4" t="s">
        <v>7</v>
      </c>
      <c r="T2" s="4" t="s">
        <v>8</v>
      </c>
      <c r="W2" t="s">
        <v>9</v>
      </c>
      <c r="X2">
        <v>11500</v>
      </c>
      <c r="Z2" t="s">
        <v>137</v>
      </c>
      <c r="AA2" t="s">
        <v>147</v>
      </c>
      <c r="AB2" t="s">
        <v>155</v>
      </c>
      <c r="AC2" t="str">
        <f>Z2&amp;AA2&amp;AB2</f>
        <v>①会長日額</v>
      </c>
      <c r="AD2" s="107">
        <v>23100</v>
      </c>
      <c r="AF2" t="s">
        <v>137</v>
      </c>
      <c r="AG2" t="s">
        <v>147</v>
      </c>
      <c r="AH2" t="s">
        <v>155</v>
      </c>
    </row>
    <row r="3" spans="1:34" ht="13.25" customHeight="1">
      <c r="A3" s="69">
        <f>A2+1</f>
        <v>46150</v>
      </c>
      <c r="B3" s="70">
        <f t="shared" ref="B3:B66" si="0">A3</f>
        <v>46150</v>
      </c>
      <c r="C3" s="67">
        <v>1</v>
      </c>
      <c r="D3" s="67">
        <v>2</v>
      </c>
      <c r="E3" s="67">
        <v>3</v>
      </c>
      <c r="F3" s="67">
        <v>4</v>
      </c>
      <c r="G3" s="67">
        <v>5</v>
      </c>
      <c r="H3" s="67">
        <v>6</v>
      </c>
      <c r="I3" s="67">
        <v>7</v>
      </c>
      <c r="J3" s="67">
        <v>8</v>
      </c>
      <c r="K3" s="67">
        <v>9</v>
      </c>
      <c r="L3" s="67">
        <v>10</v>
      </c>
      <c r="M3" s="67">
        <v>11</v>
      </c>
      <c r="N3" s="67">
        <v>12</v>
      </c>
      <c r="O3" s="4" t="s">
        <v>10</v>
      </c>
      <c r="P3" s="4" t="s">
        <v>10</v>
      </c>
      <c r="Q3" s="31">
        <v>2900</v>
      </c>
      <c r="R3" s="4" t="s">
        <v>11</v>
      </c>
      <c r="S3" s="4" t="s">
        <v>12</v>
      </c>
      <c r="T3" s="4" t="s">
        <v>13</v>
      </c>
      <c r="W3" t="s">
        <v>14</v>
      </c>
      <c r="X3">
        <v>10200</v>
      </c>
      <c r="Z3" t="s">
        <v>137</v>
      </c>
      <c r="AA3" t="s">
        <v>147</v>
      </c>
      <c r="AB3" t="s">
        <v>157</v>
      </c>
      <c r="AC3" t="str">
        <f t="shared" ref="AC3:AC43" si="1">Z3&amp;AA3&amp;AB3</f>
        <v>①会長時間単価</v>
      </c>
      <c r="AD3" s="107">
        <v>11500</v>
      </c>
      <c r="AF3" t="s">
        <v>139</v>
      </c>
      <c r="AG3" t="s">
        <v>148</v>
      </c>
      <c r="AH3" t="s">
        <v>157</v>
      </c>
    </row>
    <row r="4" spans="1:34" ht="14" customHeight="1">
      <c r="A4" s="69">
        <f t="shared" ref="A4:A67" si="2">A3+1</f>
        <v>46151</v>
      </c>
      <c r="B4" s="70">
        <f t="shared" si="0"/>
        <v>46151</v>
      </c>
      <c r="C4">
        <v>1</v>
      </c>
      <c r="D4">
        <v>1</v>
      </c>
      <c r="E4">
        <v>1</v>
      </c>
      <c r="F4">
        <v>1</v>
      </c>
      <c r="G4">
        <v>1</v>
      </c>
      <c r="H4">
        <v>1</v>
      </c>
      <c r="I4">
        <v>1</v>
      </c>
      <c r="J4">
        <v>1</v>
      </c>
      <c r="K4">
        <v>1</v>
      </c>
      <c r="L4">
        <v>1</v>
      </c>
      <c r="M4">
        <v>1</v>
      </c>
      <c r="N4">
        <v>1</v>
      </c>
      <c r="O4" s="4" t="s">
        <v>15</v>
      </c>
      <c r="P4" s="4" t="s">
        <v>15</v>
      </c>
      <c r="Q4" s="31">
        <v>2500</v>
      </c>
      <c r="R4" s="4" t="s">
        <v>16</v>
      </c>
      <c r="S4" s="4" t="s">
        <v>17</v>
      </c>
      <c r="T4" s="4" t="s">
        <v>18</v>
      </c>
      <c r="W4" t="s">
        <v>19</v>
      </c>
      <c r="X4">
        <v>9300</v>
      </c>
      <c r="Z4" t="s">
        <v>137</v>
      </c>
      <c r="AA4" t="s">
        <v>148</v>
      </c>
      <c r="AB4" t="s">
        <v>155</v>
      </c>
      <c r="AC4" t="str">
        <f t="shared" si="1"/>
        <v>①委員（会員）・臨時委員日額</v>
      </c>
      <c r="AD4" s="107">
        <v>19900</v>
      </c>
      <c r="AF4" t="s">
        <v>141</v>
      </c>
      <c r="AG4" t="s">
        <v>149</v>
      </c>
    </row>
    <row r="5" spans="1:34">
      <c r="A5" s="69">
        <f t="shared" si="2"/>
        <v>46152</v>
      </c>
      <c r="B5" s="70">
        <f t="shared" si="0"/>
        <v>46152</v>
      </c>
      <c r="C5">
        <v>2</v>
      </c>
      <c r="D5">
        <v>2</v>
      </c>
      <c r="E5">
        <v>2</v>
      </c>
      <c r="F5">
        <v>2</v>
      </c>
      <c r="G5">
        <v>2</v>
      </c>
      <c r="H5">
        <v>2</v>
      </c>
      <c r="I5">
        <v>2</v>
      </c>
      <c r="J5">
        <v>2</v>
      </c>
      <c r="K5">
        <v>2</v>
      </c>
      <c r="L5">
        <v>2</v>
      </c>
      <c r="M5">
        <v>2</v>
      </c>
      <c r="N5">
        <v>2</v>
      </c>
      <c r="O5" s="4" t="s">
        <v>20</v>
      </c>
      <c r="P5" s="4" t="s">
        <v>20</v>
      </c>
      <c r="Q5" s="31">
        <v>2000</v>
      </c>
      <c r="R5" s="4" t="s">
        <v>21</v>
      </c>
      <c r="S5" s="4" t="s">
        <v>22</v>
      </c>
      <c r="T5" s="4" t="s">
        <v>23</v>
      </c>
      <c r="W5" t="s">
        <v>24</v>
      </c>
      <c r="X5">
        <v>8700</v>
      </c>
      <c r="Z5" t="s">
        <v>137</v>
      </c>
      <c r="AA5" t="s">
        <v>148</v>
      </c>
      <c r="AB5" t="s">
        <v>157</v>
      </c>
      <c r="AC5" t="str">
        <f t="shared" si="1"/>
        <v>①委員（会員）・臨時委員時間単価</v>
      </c>
      <c r="AD5" s="107">
        <v>9900</v>
      </c>
      <c r="AF5" t="s">
        <v>142</v>
      </c>
    </row>
    <row r="6" spans="1:34">
      <c r="A6" s="69">
        <f t="shared" si="2"/>
        <v>46153</v>
      </c>
      <c r="B6" s="70">
        <f t="shared" si="0"/>
        <v>46153</v>
      </c>
      <c r="C6">
        <v>3</v>
      </c>
      <c r="D6">
        <v>3</v>
      </c>
      <c r="E6">
        <v>3</v>
      </c>
      <c r="F6">
        <v>3</v>
      </c>
      <c r="G6">
        <v>3</v>
      </c>
      <c r="H6">
        <v>3</v>
      </c>
      <c r="I6">
        <v>3</v>
      </c>
      <c r="J6">
        <v>3</v>
      </c>
      <c r="K6">
        <v>3</v>
      </c>
      <c r="L6">
        <v>3</v>
      </c>
      <c r="M6">
        <v>3</v>
      </c>
      <c r="N6">
        <v>3</v>
      </c>
      <c r="O6" s="4" t="s">
        <v>25</v>
      </c>
      <c r="P6" s="4" t="s">
        <v>25</v>
      </c>
      <c r="Q6" s="31">
        <v>1500</v>
      </c>
      <c r="R6" s="4" t="s">
        <v>26</v>
      </c>
      <c r="S6" s="4" t="s">
        <v>27</v>
      </c>
      <c r="T6" s="4" t="s">
        <v>28</v>
      </c>
      <c r="W6" t="s">
        <v>29</v>
      </c>
      <c r="X6">
        <v>7900</v>
      </c>
      <c r="Z6" t="s">
        <v>137</v>
      </c>
      <c r="AA6" t="s">
        <v>149</v>
      </c>
      <c r="AB6" t="s">
        <v>155</v>
      </c>
      <c r="AC6" t="str">
        <f t="shared" si="1"/>
        <v>①幹事・専門委員日額</v>
      </c>
      <c r="AD6" s="107">
        <v>18000</v>
      </c>
      <c r="AF6" t="s">
        <v>143</v>
      </c>
    </row>
    <row r="7" spans="1:34">
      <c r="A7" s="69">
        <f t="shared" si="2"/>
        <v>46154</v>
      </c>
      <c r="B7" s="70">
        <f t="shared" si="0"/>
        <v>46154</v>
      </c>
      <c r="C7">
        <v>4</v>
      </c>
      <c r="D7">
        <v>4</v>
      </c>
      <c r="E7">
        <v>4</v>
      </c>
      <c r="F7">
        <v>4</v>
      </c>
      <c r="G7">
        <v>4</v>
      </c>
      <c r="H7">
        <v>4</v>
      </c>
      <c r="I7">
        <v>4</v>
      </c>
      <c r="J7">
        <v>4</v>
      </c>
      <c r="K7">
        <v>4</v>
      </c>
      <c r="L7">
        <v>4</v>
      </c>
      <c r="M7">
        <v>4</v>
      </c>
      <c r="N7">
        <v>4</v>
      </c>
      <c r="O7" s="4" t="s">
        <v>30</v>
      </c>
      <c r="P7" s="4" t="s">
        <v>30</v>
      </c>
      <c r="Q7" s="31">
        <v>1000</v>
      </c>
      <c r="R7" s="4" t="s">
        <v>31</v>
      </c>
      <c r="S7" s="4" t="s">
        <v>32</v>
      </c>
      <c r="T7" s="4" t="s">
        <v>33</v>
      </c>
      <c r="W7" t="s">
        <v>34</v>
      </c>
      <c r="X7">
        <v>7000</v>
      </c>
      <c r="Z7" t="s">
        <v>137</v>
      </c>
      <c r="AA7" t="s">
        <v>149</v>
      </c>
      <c r="AB7" t="s">
        <v>157</v>
      </c>
      <c r="AC7" t="str">
        <f t="shared" si="1"/>
        <v>①幹事・専門委員時間単価</v>
      </c>
      <c r="AD7" s="107">
        <v>9000</v>
      </c>
      <c r="AF7" t="s">
        <v>144</v>
      </c>
    </row>
    <row r="8" spans="1:34">
      <c r="A8" s="69">
        <f t="shared" si="2"/>
        <v>46155</v>
      </c>
      <c r="B8" s="70">
        <f t="shared" si="0"/>
        <v>46155</v>
      </c>
      <c r="C8">
        <v>5</v>
      </c>
      <c r="D8">
        <v>5</v>
      </c>
      <c r="E8">
        <v>5</v>
      </c>
      <c r="F8">
        <v>5</v>
      </c>
      <c r="G8">
        <v>5</v>
      </c>
      <c r="H8">
        <v>5</v>
      </c>
      <c r="I8">
        <v>5</v>
      </c>
      <c r="J8">
        <v>5</v>
      </c>
      <c r="K8">
        <v>5</v>
      </c>
      <c r="L8">
        <v>5</v>
      </c>
      <c r="M8">
        <v>5</v>
      </c>
      <c r="N8">
        <v>5</v>
      </c>
      <c r="R8" s="4" t="s">
        <v>35</v>
      </c>
      <c r="S8" s="4" t="s">
        <v>36</v>
      </c>
      <c r="T8" s="4" t="s">
        <v>37</v>
      </c>
      <c r="W8" t="s">
        <v>38</v>
      </c>
      <c r="X8">
        <v>6000</v>
      </c>
      <c r="Z8" t="s">
        <v>139</v>
      </c>
      <c r="AA8" t="s">
        <v>147</v>
      </c>
      <c r="AB8" t="s">
        <v>155</v>
      </c>
      <c r="AC8" t="str">
        <f t="shared" si="1"/>
        <v>②会長日額</v>
      </c>
      <c r="AD8" s="107">
        <v>20800</v>
      </c>
      <c r="AF8" t="s">
        <v>146</v>
      </c>
    </row>
    <row r="9" spans="1:34">
      <c r="A9" s="69">
        <f t="shared" si="2"/>
        <v>46156</v>
      </c>
      <c r="B9" s="70">
        <f t="shared" si="0"/>
        <v>46156</v>
      </c>
      <c r="C9">
        <v>6</v>
      </c>
      <c r="D9">
        <v>6</v>
      </c>
      <c r="E9">
        <v>6</v>
      </c>
      <c r="F9">
        <v>6</v>
      </c>
      <c r="G9">
        <v>6</v>
      </c>
      <c r="H9">
        <v>6</v>
      </c>
      <c r="I9">
        <v>6</v>
      </c>
      <c r="J9">
        <v>6</v>
      </c>
      <c r="K9">
        <v>6</v>
      </c>
      <c r="L9">
        <v>6</v>
      </c>
      <c r="M9">
        <v>6</v>
      </c>
      <c r="N9">
        <v>6</v>
      </c>
      <c r="R9" s="4" t="s">
        <v>39</v>
      </c>
      <c r="S9" s="4" t="s">
        <v>40</v>
      </c>
      <c r="T9" s="17" t="s">
        <v>41</v>
      </c>
      <c r="W9" t="s">
        <v>42</v>
      </c>
      <c r="X9">
        <v>5700</v>
      </c>
      <c r="Z9" t="s">
        <v>139</v>
      </c>
      <c r="AA9" t="s">
        <v>147</v>
      </c>
      <c r="AB9" t="s">
        <v>157</v>
      </c>
      <c r="AC9" t="str">
        <f t="shared" si="1"/>
        <v>②会長時間単価</v>
      </c>
      <c r="AD9" s="107">
        <v>10400</v>
      </c>
    </row>
    <row r="10" spans="1:34" ht="13.25" customHeight="1">
      <c r="A10" s="69">
        <f t="shared" si="2"/>
        <v>46157</v>
      </c>
      <c r="B10" s="70">
        <f t="shared" si="0"/>
        <v>46157</v>
      </c>
      <c r="C10">
        <v>7</v>
      </c>
      <c r="D10">
        <v>7</v>
      </c>
      <c r="E10">
        <v>7</v>
      </c>
      <c r="F10">
        <v>7</v>
      </c>
      <c r="G10">
        <v>7</v>
      </c>
      <c r="H10">
        <v>7</v>
      </c>
      <c r="I10">
        <v>7</v>
      </c>
      <c r="J10">
        <v>7</v>
      </c>
      <c r="K10">
        <v>7</v>
      </c>
      <c r="L10">
        <v>7</v>
      </c>
      <c r="M10">
        <v>7</v>
      </c>
      <c r="N10">
        <v>7</v>
      </c>
      <c r="R10" s="4" t="s">
        <v>43</v>
      </c>
      <c r="S10" s="4" t="s">
        <v>44</v>
      </c>
      <c r="T10" s="17" t="s">
        <v>45</v>
      </c>
      <c r="W10" t="s">
        <v>46</v>
      </c>
      <c r="X10">
        <v>4700</v>
      </c>
      <c r="Z10" t="s">
        <v>139</v>
      </c>
      <c r="AA10" t="s">
        <v>148</v>
      </c>
      <c r="AB10" t="s">
        <v>155</v>
      </c>
      <c r="AC10" t="str">
        <f t="shared" si="1"/>
        <v>②委員（会員）・臨時委員日額</v>
      </c>
      <c r="AD10" s="107">
        <v>18000</v>
      </c>
    </row>
    <row r="11" spans="1:34" ht="14" customHeight="1">
      <c r="A11" s="69">
        <f t="shared" si="2"/>
        <v>46158</v>
      </c>
      <c r="B11" s="70">
        <f t="shared" si="0"/>
        <v>46158</v>
      </c>
      <c r="C11">
        <v>8</v>
      </c>
      <c r="D11">
        <v>8</v>
      </c>
      <c r="E11">
        <v>8</v>
      </c>
      <c r="F11">
        <v>8</v>
      </c>
      <c r="G11">
        <v>8</v>
      </c>
      <c r="H11">
        <v>8</v>
      </c>
      <c r="I11">
        <v>8</v>
      </c>
      <c r="J11">
        <v>8</v>
      </c>
      <c r="K11">
        <v>8</v>
      </c>
      <c r="L11">
        <v>8</v>
      </c>
      <c r="M11">
        <v>8</v>
      </c>
      <c r="N11">
        <v>8</v>
      </c>
      <c r="R11" s="4" t="s">
        <v>47</v>
      </c>
      <c r="S11" s="4" t="s">
        <v>48</v>
      </c>
      <c r="T11" s="17" t="s">
        <v>49</v>
      </c>
      <c r="W11" t="s">
        <v>50</v>
      </c>
      <c r="X11">
        <v>3700</v>
      </c>
      <c r="Z11" t="s">
        <v>139</v>
      </c>
      <c r="AA11" t="s">
        <v>148</v>
      </c>
      <c r="AB11" t="s">
        <v>157</v>
      </c>
      <c r="AC11" t="str">
        <f t="shared" si="1"/>
        <v>②委員（会員）・臨時委員時間単価</v>
      </c>
      <c r="AD11" s="107">
        <v>9000</v>
      </c>
    </row>
    <row r="12" spans="1:34">
      <c r="A12" s="69">
        <f t="shared" si="2"/>
        <v>46159</v>
      </c>
      <c r="B12" s="70">
        <f t="shared" si="0"/>
        <v>46159</v>
      </c>
      <c r="C12">
        <v>9</v>
      </c>
      <c r="D12">
        <v>9</v>
      </c>
      <c r="E12">
        <v>9</v>
      </c>
      <c r="F12">
        <v>9</v>
      </c>
      <c r="G12">
        <v>9</v>
      </c>
      <c r="H12">
        <v>9</v>
      </c>
      <c r="I12">
        <v>9</v>
      </c>
      <c r="J12">
        <v>9</v>
      </c>
      <c r="K12">
        <v>9</v>
      </c>
      <c r="L12">
        <v>9</v>
      </c>
      <c r="M12">
        <v>9</v>
      </c>
      <c r="N12">
        <v>9</v>
      </c>
      <c r="R12" s="4" t="s">
        <v>51</v>
      </c>
      <c r="S12" s="4" t="s">
        <v>52</v>
      </c>
      <c r="T12" s="17" t="s">
        <v>53</v>
      </c>
      <c r="W12" t="s">
        <v>54</v>
      </c>
      <c r="X12">
        <v>2700</v>
      </c>
      <c r="Z12" t="s">
        <v>139</v>
      </c>
      <c r="AA12" t="s">
        <v>149</v>
      </c>
      <c r="AB12" t="s">
        <v>155</v>
      </c>
      <c r="AC12" t="str">
        <f t="shared" si="1"/>
        <v>②幹事・専門委員日額</v>
      </c>
      <c r="AD12" s="107">
        <v>15900</v>
      </c>
    </row>
    <row r="13" spans="1:34">
      <c r="A13" s="69">
        <f t="shared" si="2"/>
        <v>46160</v>
      </c>
      <c r="B13" s="70">
        <f t="shared" si="0"/>
        <v>46160</v>
      </c>
      <c r="C13">
        <v>10</v>
      </c>
      <c r="D13">
        <v>10</v>
      </c>
      <c r="E13">
        <v>10</v>
      </c>
      <c r="F13">
        <v>10</v>
      </c>
      <c r="G13">
        <v>10</v>
      </c>
      <c r="H13">
        <v>10</v>
      </c>
      <c r="I13">
        <v>10</v>
      </c>
      <c r="J13">
        <v>10</v>
      </c>
      <c r="K13">
        <v>10</v>
      </c>
      <c r="L13">
        <v>10</v>
      </c>
      <c r="N13">
        <v>10</v>
      </c>
      <c r="T13" s="17"/>
      <c r="W13" t="s">
        <v>55</v>
      </c>
      <c r="X13">
        <v>11500</v>
      </c>
      <c r="Z13" t="s">
        <v>139</v>
      </c>
      <c r="AA13" t="s">
        <v>149</v>
      </c>
      <c r="AB13" t="s">
        <v>157</v>
      </c>
      <c r="AC13" t="str">
        <f t="shared" si="1"/>
        <v>②幹事・専門委員時間単価</v>
      </c>
      <c r="AD13" s="107">
        <v>7900</v>
      </c>
    </row>
    <row r="14" spans="1:34">
      <c r="A14" s="69">
        <f t="shared" si="2"/>
        <v>46161</v>
      </c>
      <c r="B14" s="70">
        <f t="shared" si="0"/>
        <v>46161</v>
      </c>
      <c r="C14">
        <v>11</v>
      </c>
      <c r="D14">
        <v>11</v>
      </c>
      <c r="E14">
        <v>11</v>
      </c>
      <c r="F14">
        <v>11</v>
      </c>
      <c r="G14">
        <v>11</v>
      </c>
      <c r="H14">
        <v>11</v>
      </c>
      <c r="I14">
        <v>11</v>
      </c>
      <c r="J14">
        <v>11</v>
      </c>
      <c r="K14">
        <v>11</v>
      </c>
      <c r="L14">
        <v>11</v>
      </c>
      <c r="M14">
        <v>11</v>
      </c>
      <c r="N14">
        <v>11</v>
      </c>
      <c r="T14" s="17"/>
      <c r="W14" t="s">
        <v>56</v>
      </c>
      <c r="X14">
        <v>10200</v>
      </c>
      <c r="Z14" t="s">
        <v>141</v>
      </c>
      <c r="AA14" t="s">
        <v>147</v>
      </c>
      <c r="AB14" t="s">
        <v>155</v>
      </c>
      <c r="AC14" t="str">
        <f t="shared" si="1"/>
        <v>③会長日額</v>
      </c>
      <c r="AD14" s="107">
        <v>18700</v>
      </c>
    </row>
    <row r="15" spans="1:34">
      <c r="A15" s="69">
        <f t="shared" si="2"/>
        <v>46162</v>
      </c>
      <c r="B15" s="70">
        <f t="shared" si="0"/>
        <v>46162</v>
      </c>
      <c r="C15">
        <v>12</v>
      </c>
      <c r="D15">
        <v>12</v>
      </c>
      <c r="E15">
        <v>12</v>
      </c>
      <c r="F15">
        <v>12</v>
      </c>
      <c r="G15">
        <v>12</v>
      </c>
      <c r="H15">
        <v>12</v>
      </c>
      <c r="I15">
        <v>12</v>
      </c>
      <c r="J15">
        <v>12</v>
      </c>
      <c r="K15">
        <v>12</v>
      </c>
      <c r="L15">
        <v>12</v>
      </c>
      <c r="M15">
        <v>12</v>
      </c>
      <c r="N15">
        <v>12</v>
      </c>
      <c r="T15" s="17"/>
      <c r="W15" t="s">
        <v>57</v>
      </c>
      <c r="X15">
        <v>9300</v>
      </c>
      <c r="Z15" t="s">
        <v>141</v>
      </c>
      <c r="AA15" t="s">
        <v>147</v>
      </c>
      <c r="AB15" t="s">
        <v>157</v>
      </c>
      <c r="AC15" t="str">
        <f t="shared" si="1"/>
        <v>③会長時間単価</v>
      </c>
      <c r="AD15" s="107">
        <v>9300</v>
      </c>
    </row>
    <row r="16" spans="1:34">
      <c r="A16" s="69">
        <f t="shared" si="2"/>
        <v>46163</v>
      </c>
      <c r="B16" s="70">
        <f t="shared" si="0"/>
        <v>46163</v>
      </c>
      <c r="C16">
        <v>13</v>
      </c>
      <c r="D16">
        <v>13</v>
      </c>
      <c r="E16">
        <v>13</v>
      </c>
      <c r="F16">
        <v>13</v>
      </c>
      <c r="G16">
        <v>13</v>
      </c>
      <c r="H16">
        <v>13</v>
      </c>
      <c r="I16">
        <v>13</v>
      </c>
      <c r="J16">
        <v>13</v>
      </c>
      <c r="K16">
        <v>13</v>
      </c>
      <c r="L16">
        <v>13</v>
      </c>
      <c r="M16">
        <v>13</v>
      </c>
      <c r="N16">
        <v>13</v>
      </c>
      <c r="T16" s="17"/>
      <c r="W16" t="s">
        <v>58</v>
      </c>
      <c r="X16">
        <v>8700</v>
      </c>
      <c r="Z16" t="s">
        <v>141</v>
      </c>
      <c r="AA16" t="s">
        <v>148</v>
      </c>
      <c r="AB16" t="s">
        <v>155</v>
      </c>
      <c r="AC16" t="str">
        <f t="shared" si="1"/>
        <v>③委員（会員）・臨時委員日額</v>
      </c>
      <c r="AD16" s="107">
        <v>16300</v>
      </c>
    </row>
    <row r="17" spans="1:30">
      <c r="A17" s="69">
        <f t="shared" si="2"/>
        <v>46164</v>
      </c>
      <c r="B17" s="70">
        <f t="shared" si="0"/>
        <v>46164</v>
      </c>
      <c r="C17">
        <v>14</v>
      </c>
      <c r="D17">
        <v>14</v>
      </c>
      <c r="E17">
        <v>14</v>
      </c>
      <c r="F17">
        <v>14</v>
      </c>
      <c r="G17">
        <v>14</v>
      </c>
      <c r="H17">
        <v>14</v>
      </c>
      <c r="I17">
        <v>14</v>
      </c>
      <c r="J17">
        <v>14</v>
      </c>
      <c r="K17">
        <v>14</v>
      </c>
      <c r="L17">
        <v>14</v>
      </c>
      <c r="M17">
        <v>14</v>
      </c>
      <c r="N17">
        <v>14</v>
      </c>
      <c r="T17" s="17"/>
      <c r="W17" t="s">
        <v>59</v>
      </c>
      <c r="X17">
        <v>7900</v>
      </c>
      <c r="Z17" t="s">
        <v>141</v>
      </c>
      <c r="AA17" t="s">
        <v>148</v>
      </c>
      <c r="AB17" t="s">
        <v>157</v>
      </c>
      <c r="AC17" t="str">
        <f t="shared" si="1"/>
        <v>③委員（会員）・臨時委員時間単価</v>
      </c>
      <c r="AD17" s="107">
        <v>8100</v>
      </c>
    </row>
    <row r="18" spans="1:30" ht="13.25" customHeight="1">
      <c r="A18" s="69">
        <f t="shared" si="2"/>
        <v>46165</v>
      </c>
      <c r="B18" s="70">
        <f t="shared" si="0"/>
        <v>46165</v>
      </c>
      <c r="C18">
        <v>15</v>
      </c>
      <c r="D18">
        <v>15</v>
      </c>
      <c r="E18">
        <v>15</v>
      </c>
      <c r="F18">
        <v>15</v>
      </c>
      <c r="G18">
        <v>15</v>
      </c>
      <c r="H18">
        <v>15</v>
      </c>
      <c r="I18">
        <v>15</v>
      </c>
      <c r="J18">
        <v>15</v>
      </c>
      <c r="K18">
        <v>15</v>
      </c>
      <c r="L18">
        <v>15</v>
      </c>
      <c r="M18">
        <v>15</v>
      </c>
      <c r="N18">
        <v>15</v>
      </c>
      <c r="W18" t="s">
        <v>60</v>
      </c>
      <c r="X18">
        <v>7000</v>
      </c>
      <c r="Z18" t="s">
        <v>141</v>
      </c>
      <c r="AA18" t="s">
        <v>149</v>
      </c>
      <c r="AB18" t="s">
        <v>155</v>
      </c>
      <c r="AC18" t="str">
        <f t="shared" si="1"/>
        <v>③幹事・専門委員日額</v>
      </c>
      <c r="AD18" s="107">
        <v>13900</v>
      </c>
    </row>
    <row r="19" spans="1:30" ht="14" customHeight="1">
      <c r="A19" s="69">
        <f t="shared" si="2"/>
        <v>46166</v>
      </c>
      <c r="B19" s="70">
        <f t="shared" si="0"/>
        <v>46166</v>
      </c>
      <c r="C19">
        <v>16</v>
      </c>
      <c r="D19">
        <v>16</v>
      </c>
      <c r="E19">
        <v>16</v>
      </c>
      <c r="F19">
        <v>16</v>
      </c>
      <c r="G19">
        <v>16</v>
      </c>
      <c r="H19">
        <v>16</v>
      </c>
      <c r="I19">
        <v>16</v>
      </c>
      <c r="J19">
        <v>16</v>
      </c>
      <c r="K19">
        <v>16</v>
      </c>
      <c r="L19">
        <v>16</v>
      </c>
      <c r="M19">
        <v>16</v>
      </c>
      <c r="N19">
        <v>16</v>
      </c>
      <c r="W19" t="s">
        <v>61</v>
      </c>
      <c r="X19">
        <v>6000</v>
      </c>
      <c r="Z19" t="s">
        <v>141</v>
      </c>
      <c r="AA19" t="s">
        <v>149</v>
      </c>
      <c r="AB19" t="s">
        <v>157</v>
      </c>
      <c r="AC19" t="str">
        <f t="shared" si="1"/>
        <v>③幹事・専門委員時間単価</v>
      </c>
      <c r="AD19" s="107">
        <v>6900</v>
      </c>
    </row>
    <row r="20" spans="1:30">
      <c r="A20" s="69">
        <f t="shared" si="2"/>
        <v>46167</v>
      </c>
      <c r="B20" s="70">
        <f t="shared" si="0"/>
        <v>46167</v>
      </c>
      <c r="C20">
        <v>17</v>
      </c>
      <c r="D20">
        <v>17</v>
      </c>
      <c r="E20">
        <v>17</v>
      </c>
      <c r="F20">
        <v>17</v>
      </c>
      <c r="G20">
        <v>17</v>
      </c>
      <c r="H20">
        <v>17</v>
      </c>
      <c r="I20">
        <v>17</v>
      </c>
      <c r="J20">
        <v>17</v>
      </c>
      <c r="K20">
        <v>17</v>
      </c>
      <c r="L20">
        <v>17</v>
      </c>
      <c r="M20">
        <v>17</v>
      </c>
      <c r="N20">
        <v>17</v>
      </c>
      <c r="W20" t="s">
        <v>62</v>
      </c>
      <c r="X20">
        <v>5700</v>
      </c>
      <c r="Z20" t="s">
        <v>142</v>
      </c>
      <c r="AA20" t="s">
        <v>147</v>
      </c>
      <c r="AB20" t="s">
        <v>155</v>
      </c>
      <c r="AC20" t="str">
        <f t="shared" si="1"/>
        <v>④会長日額</v>
      </c>
      <c r="AD20" s="107">
        <v>16600</v>
      </c>
    </row>
    <row r="21" spans="1:30" ht="13.25" customHeight="1">
      <c r="A21" s="69">
        <f t="shared" si="2"/>
        <v>46168</v>
      </c>
      <c r="B21" s="70">
        <f t="shared" si="0"/>
        <v>46168</v>
      </c>
      <c r="C21">
        <v>18</v>
      </c>
      <c r="D21">
        <v>18</v>
      </c>
      <c r="E21">
        <v>18</v>
      </c>
      <c r="F21">
        <v>18</v>
      </c>
      <c r="G21">
        <v>18</v>
      </c>
      <c r="H21">
        <v>18</v>
      </c>
      <c r="I21">
        <v>18</v>
      </c>
      <c r="J21">
        <v>18</v>
      </c>
      <c r="K21">
        <v>18</v>
      </c>
      <c r="L21">
        <v>18</v>
      </c>
      <c r="M21">
        <v>18</v>
      </c>
      <c r="N21">
        <v>18</v>
      </c>
      <c r="W21" t="s">
        <v>63</v>
      </c>
      <c r="X21">
        <v>4700</v>
      </c>
      <c r="Z21" t="s">
        <v>142</v>
      </c>
      <c r="AA21" t="s">
        <v>147</v>
      </c>
      <c r="AB21" t="s">
        <v>157</v>
      </c>
      <c r="AC21" t="str">
        <f t="shared" si="1"/>
        <v>④会長時間単価</v>
      </c>
      <c r="AD21" s="107">
        <v>8300</v>
      </c>
    </row>
    <row r="22" spans="1:30" ht="14" customHeight="1">
      <c r="A22" s="69">
        <f t="shared" si="2"/>
        <v>46169</v>
      </c>
      <c r="B22" s="70">
        <f t="shared" si="0"/>
        <v>46169</v>
      </c>
      <c r="C22">
        <v>19</v>
      </c>
      <c r="D22">
        <v>19</v>
      </c>
      <c r="E22">
        <v>19</v>
      </c>
      <c r="F22">
        <v>19</v>
      </c>
      <c r="G22">
        <v>19</v>
      </c>
      <c r="H22">
        <v>19</v>
      </c>
      <c r="I22">
        <v>19</v>
      </c>
      <c r="J22">
        <v>19</v>
      </c>
      <c r="K22">
        <v>19</v>
      </c>
      <c r="L22">
        <v>19</v>
      </c>
      <c r="M22">
        <v>19</v>
      </c>
      <c r="N22">
        <v>19</v>
      </c>
      <c r="W22" t="s">
        <v>64</v>
      </c>
      <c r="X22">
        <v>3700</v>
      </c>
      <c r="Z22" t="s">
        <v>142</v>
      </c>
      <c r="AA22" t="s">
        <v>148</v>
      </c>
      <c r="AB22" t="s">
        <v>155</v>
      </c>
      <c r="AC22" t="str">
        <f t="shared" si="1"/>
        <v>④委員（会員）・臨時委員日額</v>
      </c>
      <c r="AD22" s="107">
        <v>14200</v>
      </c>
    </row>
    <row r="23" spans="1:30">
      <c r="A23" s="69">
        <f t="shared" si="2"/>
        <v>46170</v>
      </c>
      <c r="B23" s="70">
        <f t="shared" si="0"/>
        <v>46170</v>
      </c>
      <c r="C23">
        <v>20</v>
      </c>
      <c r="D23">
        <v>20</v>
      </c>
      <c r="E23">
        <v>20</v>
      </c>
      <c r="F23">
        <v>20</v>
      </c>
      <c r="G23">
        <v>20</v>
      </c>
      <c r="H23">
        <v>20</v>
      </c>
      <c r="I23">
        <v>20</v>
      </c>
      <c r="J23">
        <v>20</v>
      </c>
      <c r="K23">
        <v>20</v>
      </c>
      <c r="L23">
        <v>20</v>
      </c>
      <c r="M23">
        <v>20</v>
      </c>
      <c r="N23">
        <v>20</v>
      </c>
      <c r="W23" t="s">
        <v>65</v>
      </c>
      <c r="X23">
        <v>2700</v>
      </c>
      <c r="Z23" t="s">
        <v>142</v>
      </c>
      <c r="AA23" t="s">
        <v>148</v>
      </c>
      <c r="AB23" t="s">
        <v>157</v>
      </c>
      <c r="AC23" t="str">
        <f t="shared" si="1"/>
        <v>④委員（会員）・臨時委員時間単価</v>
      </c>
      <c r="AD23" s="107">
        <v>7100</v>
      </c>
    </row>
    <row r="24" spans="1:30" ht="13.25" customHeight="1">
      <c r="A24" s="69">
        <f t="shared" si="2"/>
        <v>46171</v>
      </c>
      <c r="B24" s="70">
        <f t="shared" si="0"/>
        <v>46171</v>
      </c>
      <c r="C24">
        <v>21</v>
      </c>
      <c r="D24">
        <v>21</v>
      </c>
      <c r="E24">
        <v>21</v>
      </c>
      <c r="F24">
        <v>21</v>
      </c>
      <c r="G24">
        <v>21</v>
      </c>
      <c r="H24">
        <v>21</v>
      </c>
      <c r="I24">
        <v>21</v>
      </c>
      <c r="J24">
        <v>21</v>
      </c>
      <c r="K24">
        <v>21</v>
      </c>
      <c r="L24">
        <v>21</v>
      </c>
      <c r="M24">
        <v>21</v>
      </c>
      <c r="N24">
        <v>21</v>
      </c>
      <c r="W24" t="s">
        <v>66</v>
      </c>
      <c r="X24">
        <v>11500</v>
      </c>
      <c r="Z24" t="s">
        <v>142</v>
      </c>
      <c r="AA24" t="s">
        <v>149</v>
      </c>
      <c r="AB24" t="s">
        <v>155</v>
      </c>
      <c r="AC24" t="str">
        <f t="shared" si="1"/>
        <v>④幹事・専門委員日額</v>
      </c>
      <c r="AD24" s="107">
        <v>11800</v>
      </c>
    </row>
    <row r="25" spans="1:30" ht="14" customHeight="1">
      <c r="A25" s="69">
        <f t="shared" si="2"/>
        <v>46172</v>
      </c>
      <c r="B25" s="70">
        <f t="shared" si="0"/>
        <v>46172</v>
      </c>
      <c r="C25">
        <v>22</v>
      </c>
      <c r="D25">
        <v>22</v>
      </c>
      <c r="E25">
        <v>22</v>
      </c>
      <c r="F25">
        <v>22</v>
      </c>
      <c r="G25">
        <v>22</v>
      </c>
      <c r="H25">
        <v>22</v>
      </c>
      <c r="I25">
        <v>22</v>
      </c>
      <c r="J25">
        <v>22</v>
      </c>
      <c r="K25">
        <v>22</v>
      </c>
      <c r="L25">
        <v>22</v>
      </c>
      <c r="M25">
        <v>22</v>
      </c>
      <c r="N25">
        <v>22</v>
      </c>
      <c r="W25" t="s">
        <v>67</v>
      </c>
      <c r="X25">
        <v>10200</v>
      </c>
      <c r="Z25" t="s">
        <v>142</v>
      </c>
      <c r="AA25" t="s">
        <v>149</v>
      </c>
      <c r="AB25" t="s">
        <v>157</v>
      </c>
      <c r="AC25" t="str">
        <f t="shared" si="1"/>
        <v>④幹事・専門委員時間単価</v>
      </c>
      <c r="AD25" s="107">
        <v>5900</v>
      </c>
    </row>
    <row r="26" spans="1:30" ht="13.25" customHeight="1">
      <c r="A26" s="69">
        <f t="shared" si="2"/>
        <v>46173</v>
      </c>
      <c r="B26" s="70">
        <f t="shared" si="0"/>
        <v>46173</v>
      </c>
      <c r="C26">
        <v>23</v>
      </c>
      <c r="D26">
        <v>23</v>
      </c>
      <c r="E26">
        <v>23</v>
      </c>
      <c r="F26">
        <v>23</v>
      </c>
      <c r="G26">
        <v>23</v>
      </c>
      <c r="H26">
        <v>23</v>
      </c>
      <c r="I26">
        <v>23</v>
      </c>
      <c r="J26">
        <v>23</v>
      </c>
      <c r="K26">
        <v>23</v>
      </c>
      <c r="L26">
        <v>23</v>
      </c>
      <c r="M26">
        <v>23</v>
      </c>
      <c r="N26">
        <v>23</v>
      </c>
      <c r="W26" t="s">
        <v>68</v>
      </c>
      <c r="X26">
        <v>9300</v>
      </c>
      <c r="Z26" t="s">
        <v>143</v>
      </c>
      <c r="AA26" t="s">
        <v>147</v>
      </c>
      <c r="AB26" t="s">
        <v>155</v>
      </c>
      <c r="AC26" t="str">
        <f t="shared" si="1"/>
        <v>⑤会長日額</v>
      </c>
      <c r="AD26" s="107">
        <v>14600</v>
      </c>
    </row>
    <row r="27" spans="1:30" ht="14" customHeight="1">
      <c r="A27" s="69">
        <f t="shared" si="2"/>
        <v>46174</v>
      </c>
      <c r="B27" s="70">
        <f t="shared" si="0"/>
        <v>46174</v>
      </c>
      <c r="C27">
        <v>24</v>
      </c>
      <c r="D27">
        <v>24</v>
      </c>
      <c r="E27">
        <v>24</v>
      </c>
      <c r="F27">
        <v>24</v>
      </c>
      <c r="G27">
        <v>24</v>
      </c>
      <c r="H27">
        <v>24</v>
      </c>
      <c r="I27">
        <v>24</v>
      </c>
      <c r="J27">
        <v>24</v>
      </c>
      <c r="K27">
        <v>24</v>
      </c>
      <c r="L27">
        <v>24</v>
      </c>
      <c r="M27">
        <v>24</v>
      </c>
      <c r="N27">
        <v>24</v>
      </c>
      <c r="W27" t="s">
        <v>69</v>
      </c>
      <c r="X27">
        <v>8700</v>
      </c>
      <c r="Z27" t="s">
        <v>143</v>
      </c>
      <c r="AA27" t="s">
        <v>147</v>
      </c>
      <c r="AB27" t="s">
        <v>157</v>
      </c>
      <c r="AC27" t="str">
        <f t="shared" si="1"/>
        <v>⑤会長時間単価</v>
      </c>
      <c r="AD27" s="107">
        <v>7300</v>
      </c>
    </row>
    <row r="28" spans="1:30" ht="13.25" customHeight="1">
      <c r="A28" s="69">
        <f t="shared" si="2"/>
        <v>46175</v>
      </c>
      <c r="B28" s="70">
        <f t="shared" si="0"/>
        <v>46175</v>
      </c>
      <c r="C28">
        <v>25</v>
      </c>
      <c r="D28">
        <v>25</v>
      </c>
      <c r="E28">
        <v>25</v>
      </c>
      <c r="F28">
        <v>25</v>
      </c>
      <c r="G28">
        <v>25</v>
      </c>
      <c r="H28">
        <v>25</v>
      </c>
      <c r="I28">
        <v>25</v>
      </c>
      <c r="J28">
        <v>25</v>
      </c>
      <c r="K28">
        <v>25</v>
      </c>
      <c r="L28">
        <v>25</v>
      </c>
      <c r="M28">
        <v>25</v>
      </c>
      <c r="N28">
        <v>25</v>
      </c>
      <c r="W28" t="s">
        <v>70</v>
      </c>
      <c r="X28">
        <v>7900</v>
      </c>
      <c r="Z28" t="s">
        <v>143</v>
      </c>
      <c r="AA28" t="s">
        <v>148</v>
      </c>
      <c r="AB28" t="s">
        <v>155</v>
      </c>
      <c r="AC28" t="str">
        <f t="shared" si="1"/>
        <v>⑤委員（会員）・臨時委員日額</v>
      </c>
      <c r="AD28" s="107">
        <v>12100</v>
      </c>
    </row>
    <row r="29" spans="1:30" ht="14" customHeight="1">
      <c r="A29" s="69">
        <f t="shared" si="2"/>
        <v>46176</v>
      </c>
      <c r="B29" s="70">
        <f t="shared" si="0"/>
        <v>46176</v>
      </c>
      <c r="C29">
        <v>26</v>
      </c>
      <c r="D29">
        <v>26</v>
      </c>
      <c r="E29">
        <v>26</v>
      </c>
      <c r="F29">
        <v>26</v>
      </c>
      <c r="G29">
        <v>26</v>
      </c>
      <c r="H29">
        <v>26</v>
      </c>
      <c r="I29">
        <v>26</v>
      </c>
      <c r="J29">
        <v>26</v>
      </c>
      <c r="K29">
        <v>26</v>
      </c>
      <c r="L29">
        <v>26</v>
      </c>
      <c r="M29">
        <v>26</v>
      </c>
      <c r="N29">
        <v>26</v>
      </c>
      <c r="W29" t="s">
        <v>71</v>
      </c>
      <c r="X29">
        <v>7000</v>
      </c>
      <c r="Z29" t="s">
        <v>143</v>
      </c>
      <c r="AA29" t="s">
        <v>148</v>
      </c>
      <c r="AB29" t="s">
        <v>157</v>
      </c>
      <c r="AC29" t="str">
        <f t="shared" si="1"/>
        <v>⑤委員（会員）・臨時委員時間単価</v>
      </c>
      <c r="AD29" s="107">
        <v>6000</v>
      </c>
    </row>
    <row r="30" spans="1:30" ht="13.25" customHeight="1">
      <c r="A30" s="69">
        <f t="shared" si="2"/>
        <v>46177</v>
      </c>
      <c r="B30" s="70">
        <f t="shared" si="0"/>
        <v>46177</v>
      </c>
      <c r="C30">
        <v>27</v>
      </c>
      <c r="D30">
        <v>27</v>
      </c>
      <c r="E30">
        <v>27</v>
      </c>
      <c r="F30">
        <v>27</v>
      </c>
      <c r="G30">
        <v>27</v>
      </c>
      <c r="H30">
        <v>27</v>
      </c>
      <c r="I30">
        <v>27</v>
      </c>
      <c r="J30">
        <v>27</v>
      </c>
      <c r="K30">
        <v>27</v>
      </c>
      <c r="L30">
        <v>27</v>
      </c>
      <c r="M30">
        <v>27</v>
      </c>
      <c r="N30">
        <v>27</v>
      </c>
      <c r="W30" t="s">
        <v>72</v>
      </c>
      <c r="X30">
        <v>6000</v>
      </c>
      <c r="Z30" t="s">
        <v>143</v>
      </c>
      <c r="AA30" t="s">
        <v>149</v>
      </c>
      <c r="AB30" t="s">
        <v>155</v>
      </c>
      <c r="AC30" t="str">
        <f t="shared" si="1"/>
        <v>⑤幹事・専門委員日額</v>
      </c>
      <c r="AD30" s="107">
        <v>9800</v>
      </c>
    </row>
    <row r="31" spans="1:30" ht="14" customHeight="1">
      <c r="A31" s="69">
        <f t="shared" si="2"/>
        <v>46178</v>
      </c>
      <c r="B31" s="70">
        <f t="shared" si="0"/>
        <v>46178</v>
      </c>
      <c r="C31">
        <v>28</v>
      </c>
      <c r="D31">
        <v>28</v>
      </c>
      <c r="E31">
        <v>28</v>
      </c>
      <c r="F31">
        <v>28</v>
      </c>
      <c r="G31">
        <v>28</v>
      </c>
      <c r="H31">
        <v>28</v>
      </c>
      <c r="I31">
        <v>28</v>
      </c>
      <c r="J31">
        <v>28</v>
      </c>
      <c r="K31">
        <v>28</v>
      </c>
      <c r="L31">
        <v>28</v>
      </c>
      <c r="M31">
        <v>28</v>
      </c>
      <c r="N31">
        <v>28</v>
      </c>
      <c r="W31" t="s">
        <v>73</v>
      </c>
      <c r="X31">
        <v>5700</v>
      </c>
      <c r="Z31" t="s">
        <v>143</v>
      </c>
      <c r="AA31" t="s">
        <v>149</v>
      </c>
      <c r="AB31" t="s">
        <v>157</v>
      </c>
      <c r="AC31" t="str">
        <f t="shared" si="1"/>
        <v>⑤幹事・専門委員時間単価</v>
      </c>
      <c r="AD31" s="107">
        <v>4900</v>
      </c>
    </row>
    <row r="32" spans="1:30">
      <c r="A32" s="69">
        <f t="shared" si="2"/>
        <v>46179</v>
      </c>
      <c r="B32" s="70">
        <f t="shared" si="0"/>
        <v>46179</v>
      </c>
      <c r="C32">
        <v>29</v>
      </c>
      <c r="E32">
        <v>29</v>
      </c>
      <c r="F32">
        <v>29</v>
      </c>
      <c r="G32">
        <v>29</v>
      </c>
      <c r="H32">
        <v>29</v>
      </c>
      <c r="I32">
        <v>29</v>
      </c>
      <c r="J32">
        <v>29</v>
      </c>
      <c r="K32">
        <v>29</v>
      </c>
      <c r="L32">
        <v>29</v>
      </c>
      <c r="M32">
        <v>29</v>
      </c>
      <c r="N32">
        <v>29</v>
      </c>
      <c r="W32" t="s">
        <v>74</v>
      </c>
      <c r="X32">
        <v>4700</v>
      </c>
      <c r="Z32" t="s">
        <v>144</v>
      </c>
      <c r="AA32" t="s">
        <v>147</v>
      </c>
      <c r="AB32" t="s">
        <v>155</v>
      </c>
      <c r="AC32" t="str">
        <f t="shared" si="1"/>
        <v>⑥会長日額</v>
      </c>
      <c r="AD32" s="107">
        <v>12400</v>
      </c>
    </row>
    <row r="33" spans="1:30">
      <c r="A33" s="69">
        <f t="shared" si="2"/>
        <v>46180</v>
      </c>
      <c r="B33" s="70">
        <f t="shared" si="0"/>
        <v>46180</v>
      </c>
      <c r="C33">
        <v>30</v>
      </c>
      <c r="E33">
        <v>30</v>
      </c>
      <c r="F33">
        <v>30</v>
      </c>
      <c r="G33">
        <v>30</v>
      </c>
      <c r="H33">
        <v>30</v>
      </c>
      <c r="I33">
        <v>30</v>
      </c>
      <c r="J33">
        <v>30</v>
      </c>
      <c r="K33">
        <v>30</v>
      </c>
      <c r="L33">
        <v>30</v>
      </c>
      <c r="M33">
        <v>30</v>
      </c>
      <c r="N33">
        <v>30</v>
      </c>
      <c r="W33" t="s">
        <v>75</v>
      </c>
      <c r="X33">
        <v>3700</v>
      </c>
      <c r="Z33" t="s">
        <v>144</v>
      </c>
      <c r="AA33" t="s">
        <v>147</v>
      </c>
      <c r="AB33" t="s">
        <v>157</v>
      </c>
      <c r="AC33" t="str">
        <f t="shared" si="1"/>
        <v>⑥会長時間単価</v>
      </c>
      <c r="AD33" s="107">
        <v>6200</v>
      </c>
    </row>
    <row r="34" spans="1:30">
      <c r="A34" s="69">
        <f t="shared" si="2"/>
        <v>46181</v>
      </c>
      <c r="B34" s="70">
        <f t="shared" si="0"/>
        <v>46181</v>
      </c>
      <c r="C34">
        <v>31</v>
      </c>
      <c r="E34">
        <v>31</v>
      </c>
      <c r="G34">
        <v>31</v>
      </c>
      <c r="I34">
        <v>31</v>
      </c>
      <c r="J34">
        <v>31</v>
      </c>
      <c r="L34">
        <v>31</v>
      </c>
      <c r="N34">
        <v>31</v>
      </c>
      <c r="W34" t="s">
        <v>76</v>
      </c>
      <c r="X34">
        <v>2700</v>
      </c>
      <c r="Z34" t="s">
        <v>144</v>
      </c>
      <c r="AA34" t="s">
        <v>148</v>
      </c>
      <c r="AB34" t="s">
        <v>155</v>
      </c>
      <c r="AC34" t="str">
        <f t="shared" si="1"/>
        <v>⑥委員（会員）・臨時委員日額</v>
      </c>
      <c r="AD34" s="107">
        <v>10000</v>
      </c>
    </row>
    <row r="35" spans="1:30">
      <c r="A35" s="69">
        <f t="shared" si="2"/>
        <v>46182</v>
      </c>
      <c r="B35" s="70">
        <f t="shared" si="0"/>
        <v>46182</v>
      </c>
      <c r="Z35" t="s">
        <v>144</v>
      </c>
      <c r="AA35" t="s">
        <v>148</v>
      </c>
      <c r="AB35" t="s">
        <v>157</v>
      </c>
      <c r="AC35" t="str">
        <f t="shared" si="1"/>
        <v>⑥委員（会員）・臨時委員時間単価</v>
      </c>
      <c r="AD35" s="107">
        <v>5000</v>
      </c>
    </row>
    <row r="36" spans="1:30" ht="13.25" customHeight="1">
      <c r="A36" s="69">
        <f t="shared" si="2"/>
        <v>46183</v>
      </c>
      <c r="B36" s="70">
        <f t="shared" si="0"/>
        <v>46183</v>
      </c>
      <c r="Z36" t="s">
        <v>144</v>
      </c>
      <c r="AA36" t="s">
        <v>149</v>
      </c>
      <c r="AB36" t="s">
        <v>155</v>
      </c>
      <c r="AC36" t="str">
        <f t="shared" si="1"/>
        <v>⑥幹事・専門委員日額</v>
      </c>
      <c r="AD36" s="107">
        <v>7700</v>
      </c>
    </row>
    <row r="37" spans="1:30" ht="14" customHeight="1">
      <c r="A37" s="69">
        <f t="shared" si="2"/>
        <v>46184</v>
      </c>
      <c r="B37" s="70">
        <f t="shared" si="0"/>
        <v>46184</v>
      </c>
      <c r="Z37" t="s">
        <v>144</v>
      </c>
      <c r="AA37" t="s">
        <v>149</v>
      </c>
      <c r="AB37" t="s">
        <v>157</v>
      </c>
      <c r="AC37" t="str">
        <f t="shared" si="1"/>
        <v>⑥幹事・専門委員時間単価</v>
      </c>
      <c r="AD37" s="107">
        <v>3800</v>
      </c>
    </row>
    <row r="38" spans="1:30">
      <c r="A38" s="69">
        <f t="shared" si="2"/>
        <v>46185</v>
      </c>
      <c r="B38" s="70">
        <f t="shared" si="0"/>
        <v>46185</v>
      </c>
      <c r="Z38" t="s">
        <v>145</v>
      </c>
      <c r="AA38" t="s">
        <v>147</v>
      </c>
      <c r="AB38" t="s">
        <v>155</v>
      </c>
      <c r="AC38" t="str">
        <f t="shared" si="1"/>
        <v>⑦会長日額</v>
      </c>
      <c r="AD38" s="107">
        <v>10400</v>
      </c>
    </row>
    <row r="39" spans="1:30">
      <c r="A39" s="69">
        <f t="shared" si="2"/>
        <v>46186</v>
      </c>
      <c r="B39" s="70">
        <f t="shared" si="0"/>
        <v>46186</v>
      </c>
      <c r="Z39" t="s">
        <v>145</v>
      </c>
      <c r="AA39" t="s">
        <v>147</v>
      </c>
      <c r="AB39" t="s">
        <v>157</v>
      </c>
      <c r="AC39" t="str">
        <f t="shared" si="1"/>
        <v>⑦会長時間単価</v>
      </c>
      <c r="AD39" s="107">
        <v>5200</v>
      </c>
    </row>
    <row r="40" spans="1:30">
      <c r="A40" s="69">
        <f t="shared" si="2"/>
        <v>46187</v>
      </c>
      <c r="B40" s="70">
        <f t="shared" si="0"/>
        <v>46187</v>
      </c>
      <c r="Z40" t="s">
        <v>145</v>
      </c>
      <c r="AA40" t="s">
        <v>148</v>
      </c>
      <c r="AB40" t="s">
        <v>155</v>
      </c>
      <c r="AC40" t="str">
        <f t="shared" si="1"/>
        <v>⑦委員（会員）・臨時委員日額</v>
      </c>
      <c r="AD40" s="107">
        <v>8000</v>
      </c>
    </row>
    <row r="41" spans="1:30">
      <c r="A41" s="69">
        <f t="shared" si="2"/>
        <v>46188</v>
      </c>
      <c r="B41" s="70">
        <f t="shared" si="0"/>
        <v>46188</v>
      </c>
      <c r="Z41" t="s">
        <v>145</v>
      </c>
      <c r="AA41" t="s">
        <v>148</v>
      </c>
      <c r="AB41" t="s">
        <v>157</v>
      </c>
      <c r="AC41" t="str">
        <f t="shared" si="1"/>
        <v>⑦委員（会員）・臨時委員時間単価</v>
      </c>
      <c r="AD41" s="107">
        <v>4000</v>
      </c>
    </row>
    <row r="42" spans="1:30">
      <c r="A42" s="69">
        <f t="shared" si="2"/>
        <v>46189</v>
      </c>
      <c r="B42" s="70">
        <f t="shared" si="0"/>
        <v>46189</v>
      </c>
      <c r="Z42" t="s">
        <v>145</v>
      </c>
      <c r="AA42" t="s">
        <v>149</v>
      </c>
      <c r="AB42" t="s">
        <v>155</v>
      </c>
      <c r="AC42" t="str">
        <f t="shared" si="1"/>
        <v>⑦幹事・専門委員日額</v>
      </c>
      <c r="AD42" s="107">
        <v>5700</v>
      </c>
    </row>
    <row r="43" spans="1:30">
      <c r="A43" s="69">
        <f t="shared" si="2"/>
        <v>46190</v>
      </c>
      <c r="B43" s="70">
        <f t="shared" si="0"/>
        <v>46190</v>
      </c>
      <c r="Z43" t="s">
        <v>145</v>
      </c>
      <c r="AA43" t="s">
        <v>149</v>
      </c>
      <c r="AB43" t="s">
        <v>157</v>
      </c>
      <c r="AC43" t="str">
        <f t="shared" si="1"/>
        <v>⑦幹事・専門委員時間単価</v>
      </c>
      <c r="AD43" s="107">
        <v>2800</v>
      </c>
    </row>
    <row r="44" spans="1:30">
      <c r="A44" s="69">
        <f t="shared" si="2"/>
        <v>46191</v>
      </c>
      <c r="B44" s="70">
        <f t="shared" si="0"/>
        <v>46191</v>
      </c>
    </row>
    <row r="45" spans="1:30">
      <c r="A45" s="69">
        <f t="shared" si="2"/>
        <v>46192</v>
      </c>
      <c r="B45" s="70">
        <f t="shared" si="0"/>
        <v>46192</v>
      </c>
    </row>
    <row r="46" spans="1:30">
      <c r="A46" s="69">
        <f t="shared" si="2"/>
        <v>46193</v>
      </c>
      <c r="B46" s="70">
        <f t="shared" si="0"/>
        <v>46193</v>
      </c>
    </row>
    <row r="47" spans="1:30">
      <c r="A47" s="69">
        <f t="shared" si="2"/>
        <v>46194</v>
      </c>
      <c r="B47" s="70">
        <f t="shared" si="0"/>
        <v>46194</v>
      </c>
    </row>
    <row r="48" spans="1:30">
      <c r="A48" s="69">
        <f t="shared" si="2"/>
        <v>46195</v>
      </c>
      <c r="B48" s="70">
        <f t="shared" si="0"/>
        <v>46195</v>
      </c>
    </row>
    <row r="49" spans="1:26">
      <c r="A49" s="69">
        <f t="shared" si="2"/>
        <v>46196</v>
      </c>
      <c r="B49" s="70">
        <f t="shared" si="0"/>
        <v>46196</v>
      </c>
    </row>
    <row r="50" spans="1:26">
      <c r="A50" s="69">
        <f t="shared" si="2"/>
        <v>46197</v>
      </c>
      <c r="B50" s="70">
        <f t="shared" si="0"/>
        <v>46197</v>
      </c>
      <c r="Z50" t="s">
        <v>151</v>
      </c>
    </row>
    <row r="51" spans="1:26">
      <c r="A51" s="69">
        <f t="shared" si="2"/>
        <v>46198</v>
      </c>
      <c r="B51" s="70">
        <f t="shared" si="0"/>
        <v>46198</v>
      </c>
      <c r="Z51" t="s">
        <v>150</v>
      </c>
    </row>
    <row r="52" spans="1:26">
      <c r="A52" s="69">
        <f t="shared" si="2"/>
        <v>46199</v>
      </c>
      <c r="B52" s="70">
        <f t="shared" si="0"/>
        <v>46199</v>
      </c>
      <c r="Z52" t="s">
        <v>152</v>
      </c>
    </row>
    <row r="53" spans="1:26">
      <c r="A53" s="69">
        <f t="shared" si="2"/>
        <v>46200</v>
      </c>
      <c r="B53" s="70">
        <f t="shared" si="0"/>
        <v>46200</v>
      </c>
      <c r="Z53" t="s">
        <v>153</v>
      </c>
    </row>
    <row r="54" spans="1:26">
      <c r="A54" s="69">
        <f t="shared" si="2"/>
        <v>46201</v>
      </c>
      <c r="B54" s="70">
        <f t="shared" si="0"/>
        <v>46201</v>
      </c>
    </row>
    <row r="55" spans="1:26">
      <c r="A55" s="69">
        <f t="shared" si="2"/>
        <v>46202</v>
      </c>
      <c r="B55" s="70">
        <f t="shared" si="0"/>
        <v>46202</v>
      </c>
    </row>
    <row r="56" spans="1:26">
      <c r="A56" s="69">
        <f t="shared" si="2"/>
        <v>46203</v>
      </c>
      <c r="B56" s="70">
        <f t="shared" si="0"/>
        <v>46203</v>
      </c>
    </row>
    <row r="57" spans="1:26">
      <c r="A57" s="69">
        <f t="shared" si="2"/>
        <v>46204</v>
      </c>
      <c r="B57" s="70">
        <f t="shared" si="0"/>
        <v>46204</v>
      </c>
    </row>
    <row r="58" spans="1:26">
      <c r="A58" s="69">
        <f t="shared" si="2"/>
        <v>46205</v>
      </c>
      <c r="B58" s="70">
        <f t="shared" si="0"/>
        <v>46205</v>
      </c>
    </row>
    <row r="59" spans="1:26">
      <c r="A59" s="69">
        <f t="shared" si="2"/>
        <v>46206</v>
      </c>
      <c r="B59" s="70">
        <f t="shared" si="0"/>
        <v>46206</v>
      </c>
    </row>
    <row r="60" spans="1:26">
      <c r="A60" s="69">
        <f t="shared" si="2"/>
        <v>46207</v>
      </c>
      <c r="B60" s="70">
        <f t="shared" si="0"/>
        <v>46207</v>
      </c>
    </row>
    <row r="61" spans="1:26">
      <c r="A61" s="69">
        <f t="shared" si="2"/>
        <v>46208</v>
      </c>
      <c r="B61" s="70">
        <f t="shared" si="0"/>
        <v>46208</v>
      </c>
    </row>
    <row r="62" spans="1:26">
      <c r="A62" s="69">
        <f t="shared" si="2"/>
        <v>46209</v>
      </c>
      <c r="B62" s="70">
        <f t="shared" si="0"/>
        <v>46209</v>
      </c>
    </row>
    <row r="63" spans="1:26">
      <c r="A63" s="69">
        <f t="shared" si="2"/>
        <v>46210</v>
      </c>
      <c r="B63" s="70">
        <f t="shared" si="0"/>
        <v>46210</v>
      </c>
    </row>
    <row r="64" spans="1:26">
      <c r="A64" s="69">
        <f t="shared" si="2"/>
        <v>46211</v>
      </c>
      <c r="B64" s="70">
        <f t="shared" si="0"/>
        <v>46211</v>
      </c>
    </row>
    <row r="65" spans="1:2">
      <c r="A65" s="69">
        <f t="shared" si="2"/>
        <v>46212</v>
      </c>
      <c r="B65" s="70">
        <f t="shared" si="0"/>
        <v>46212</v>
      </c>
    </row>
    <row r="66" spans="1:2">
      <c r="A66" s="69">
        <f t="shared" si="2"/>
        <v>46213</v>
      </c>
      <c r="B66" s="70">
        <f t="shared" si="0"/>
        <v>46213</v>
      </c>
    </row>
    <row r="67" spans="1:2">
      <c r="A67" s="69">
        <f t="shared" si="2"/>
        <v>46214</v>
      </c>
      <c r="B67" s="70">
        <f t="shared" ref="B67:B130" si="3">A67</f>
        <v>46214</v>
      </c>
    </row>
    <row r="68" spans="1:2">
      <c r="A68" s="69">
        <f t="shared" ref="A68:A131" si="4">A67+1</f>
        <v>46215</v>
      </c>
      <c r="B68" s="70">
        <f t="shared" si="3"/>
        <v>46215</v>
      </c>
    </row>
    <row r="69" spans="1:2">
      <c r="A69" s="69">
        <f t="shared" si="4"/>
        <v>46216</v>
      </c>
      <c r="B69" s="70">
        <f t="shared" si="3"/>
        <v>46216</v>
      </c>
    </row>
    <row r="70" spans="1:2">
      <c r="A70" s="69">
        <f t="shared" si="4"/>
        <v>46217</v>
      </c>
      <c r="B70" s="70">
        <f t="shared" si="3"/>
        <v>46217</v>
      </c>
    </row>
    <row r="71" spans="1:2">
      <c r="A71" s="69">
        <f t="shared" si="4"/>
        <v>46218</v>
      </c>
      <c r="B71" s="70">
        <f t="shared" si="3"/>
        <v>46218</v>
      </c>
    </row>
    <row r="72" spans="1:2">
      <c r="A72" s="69">
        <f t="shared" si="4"/>
        <v>46219</v>
      </c>
      <c r="B72" s="70">
        <f t="shared" si="3"/>
        <v>46219</v>
      </c>
    </row>
    <row r="73" spans="1:2">
      <c r="A73" s="69">
        <f t="shared" si="4"/>
        <v>46220</v>
      </c>
      <c r="B73" s="70">
        <f t="shared" si="3"/>
        <v>46220</v>
      </c>
    </row>
    <row r="74" spans="1:2">
      <c r="A74" s="69">
        <f t="shared" si="4"/>
        <v>46221</v>
      </c>
      <c r="B74" s="70">
        <f t="shared" si="3"/>
        <v>46221</v>
      </c>
    </row>
    <row r="75" spans="1:2">
      <c r="A75" s="69">
        <f t="shared" si="4"/>
        <v>46222</v>
      </c>
      <c r="B75" s="70">
        <f t="shared" si="3"/>
        <v>46222</v>
      </c>
    </row>
    <row r="76" spans="1:2">
      <c r="A76" s="69">
        <f t="shared" si="4"/>
        <v>46223</v>
      </c>
      <c r="B76" s="70">
        <f t="shared" si="3"/>
        <v>46223</v>
      </c>
    </row>
    <row r="77" spans="1:2">
      <c r="A77" s="69">
        <f t="shared" si="4"/>
        <v>46224</v>
      </c>
      <c r="B77" s="70">
        <f t="shared" si="3"/>
        <v>46224</v>
      </c>
    </row>
    <row r="78" spans="1:2">
      <c r="A78" s="69">
        <f t="shared" si="4"/>
        <v>46225</v>
      </c>
      <c r="B78" s="70">
        <f t="shared" si="3"/>
        <v>46225</v>
      </c>
    </row>
    <row r="79" spans="1:2">
      <c r="A79" s="69">
        <f t="shared" si="4"/>
        <v>46226</v>
      </c>
      <c r="B79" s="70">
        <f t="shared" si="3"/>
        <v>46226</v>
      </c>
    </row>
    <row r="80" spans="1:2">
      <c r="A80" s="69">
        <f t="shared" si="4"/>
        <v>46227</v>
      </c>
      <c r="B80" s="70">
        <f t="shared" si="3"/>
        <v>46227</v>
      </c>
    </row>
    <row r="81" spans="1:2">
      <c r="A81" s="69">
        <f t="shared" si="4"/>
        <v>46228</v>
      </c>
      <c r="B81" s="70">
        <f t="shared" si="3"/>
        <v>46228</v>
      </c>
    </row>
    <row r="82" spans="1:2">
      <c r="A82" s="69">
        <f t="shared" si="4"/>
        <v>46229</v>
      </c>
      <c r="B82" s="70">
        <f t="shared" si="3"/>
        <v>46229</v>
      </c>
    </row>
    <row r="83" spans="1:2">
      <c r="A83" s="69">
        <f t="shared" si="4"/>
        <v>46230</v>
      </c>
      <c r="B83" s="70">
        <f t="shared" si="3"/>
        <v>46230</v>
      </c>
    </row>
    <row r="84" spans="1:2">
      <c r="A84" s="69">
        <f t="shared" si="4"/>
        <v>46231</v>
      </c>
      <c r="B84" s="70">
        <f t="shared" si="3"/>
        <v>46231</v>
      </c>
    </row>
    <row r="85" spans="1:2">
      <c r="A85" s="69">
        <f t="shared" si="4"/>
        <v>46232</v>
      </c>
      <c r="B85" s="70">
        <f t="shared" si="3"/>
        <v>46232</v>
      </c>
    </row>
    <row r="86" spans="1:2">
      <c r="A86" s="69">
        <f t="shared" si="4"/>
        <v>46233</v>
      </c>
      <c r="B86" s="70">
        <f t="shared" si="3"/>
        <v>46233</v>
      </c>
    </row>
    <row r="87" spans="1:2">
      <c r="A87" s="69">
        <f t="shared" si="4"/>
        <v>46234</v>
      </c>
      <c r="B87" s="70">
        <f t="shared" si="3"/>
        <v>46234</v>
      </c>
    </row>
    <row r="88" spans="1:2">
      <c r="A88" s="69">
        <f t="shared" si="4"/>
        <v>46235</v>
      </c>
      <c r="B88" s="70">
        <f t="shared" si="3"/>
        <v>46235</v>
      </c>
    </row>
    <row r="89" spans="1:2">
      <c r="A89" s="69">
        <f t="shared" si="4"/>
        <v>46236</v>
      </c>
      <c r="B89" s="70">
        <f t="shared" si="3"/>
        <v>46236</v>
      </c>
    </row>
    <row r="90" spans="1:2">
      <c r="A90" s="69">
        <f t="shared" si="4"/>
        <v>46237</v>
      </c>
      <c r="B90" s="70">
        <f t="shared" si="3"/>
        <v>46237</v>
      </c>
    </row>
    <row r="91" spans="1:2">
      <c r="A91" s="69">
        <f t="shared" si="4"/>
        <v>46238</v>
      </c>
      <c r="B91" s="70">
        <f t="shared" si="3"/>
        <v>46238</v>
      </c>
    </row>
    <row r="92" spans="1:2">
      <c r="A92" s="69">
        <f t="shared" si="4"/>
        <v>46239</v>
      </c>
      <c r="B92" s="70">
        <f t="shared" si="3"/>
        <v>46239</v>
      </c>
    </row>
    <row r="93" spans="1:2">
      <c r="A93" s="69">
        <f t="shared" si="4"/>
        <v>46240</v>
      </c>
      <c r="B93" s="70">
        <f t="shared" si="3"/>
        <v>46240</v>
      </c>
    </row>
    <row r="94" spans="1:2">
      <c r="A94" s="69">
        <f t="shared" si="4"/>
        <v>46241</v>
      </c>
      <c r="B94" s="70">
        <f t="shared" si="3"/>
        <v>46241</v>
      </c>
    </row>
    <row r="95" spans="1:2">
      <c r="A95" s="69">
        <f t="shared" si="4"/>
        <v>46242</v>
      </c>
      <c r="B95" s="70">
        <f t="shared" si="3"/>
        <v>46242</v>
      </c>
    </row>
    <row r="96" spans="1:2">
      <c r="A96" s="69">
        <f t="shared" si="4"/>
        <v>46243</v>
      </c>
      <c r="B96" s="70">
        <f t="shared" si="3"/>
        <v>46243</v>
      </c>
    </row>
    <row r="97" spans="1:2">
      <c r="A97" s="69">
        <f t="shared" si="4"/>
        <v>46244</v>
      </c>
      <c r="B97" s="70">
        <f t="shared" si="3"/>
        <v>46244</v>
      </c>
    </row>
    <row r="98" spans="1:2">
      <c r="A98" s="69">
        <f t="shared" si="4"/>
        <v>46245</v>
      </c>
      <c r="B98" s="70">
        <f t="shared" si="3"/>
        <v>46245</v>
      </c>
    </row>
    <row r="99" spans="1:2">
      <c r="A99" s="69">
        <f t="shared" si="4"/>
        <v>46246</v>
      </c>
      <c r="B99" s="70">
        <f t="shared" si="3"/>
        <v>46246</v>
      </c>
    </row>
    <row r="100" spans="1:2">
      <c r="A100" s="69">
        <f t="shared" si="4"/>
        <v>46247</v>
      </c>
      <c r="B100" s="70">
        <f t="shared" si="3"/>
        <v>46247</v>
      </c>
    </row>
    <row r="101" spans="1:2">
      <c r="A101" s="69">
        <f t="shared" si="4"/>
        <v>46248</v>
      </c>
      <c r="B101" s="70">
        <f t="shared" si="3"/>
        <v>46248</v>
      </c>
    </row>
    <row r="102" spans="1:2">
      <c r="A102" s="69">
        <f t="shared" si="4"/>
        <v>46249</v>
      </c>
      <c r="B102" s="70">
        <f t="shared" si="3"/>
        <v>46249</v>
      </c>
    </row>
    <row r="103" spans="1:2">
      <c r="A103" s="69">
        <f t="shared" si="4"/>
        <v>46250</v>
      </c>
      <c r="B103" s="70">
        <f t="shared" si="3"/>
        <v>46250</v>
      </c>
    </row>
    <row r="104" spans="1:2">
      <c r="A104" s="69">
        <f t="shared" si="4"/>
        <v>46251</v>
      </c>
      <c r="B104" s="70">
        <f t="shared" si="3"/>
        <v>46251</v>
      </c>
    </row>
    <row r="105" spans="1:2">
      <c r="A105" s="69">
        <f t="shared" si="4"/>
        <v>46252</v>
      </c>
      <c r="B105" s="70">
        <f t="shared" si="3"/>
        <v>46252</v>
      </c>
    </row>
    <row r="106" spans="1:2">
      <c r="A106" s="69">
        <f t="shared" si="4"/>
        <v>46253</v>
      </c>
      <c r="B106" s="70">
        <f t="shared" si="3"/>
        <v>46253</v>
      </c>
    </row>
    <row r="107" spans="1:2">
      <c r="A107" s="69">
        <f t="shared" si="4"/>
        <v>46254</v>
      </c>
      <c r="B107" s="70">
        <f t="shared" si="3"/>
        <v>46254</v>
      </c>
    </row>
    <row r="108" spans="1:2">
      <c r="A108" s="69">
        <f t="shared" si="4"/>
        <v>46255</v>
      </c>
      <c r="B108" s="70">
        <f t="shared" si="3"/>
        <v>46255</v>
      </c>
    </row>
    <row r="109" spans="1:2">
      <c r="A109" s="69">
        <f t="shared" si="4"/>
        <v>46256</v>
      </c>
      <c r="B109" s="70">
        <f t="shared" si="3"/>
        <v>46256</v>
      </c>
    </row>
    <row r="110" spans="1:2">
      <c r="A110" s="69">
        <f t="shared" si="4"/>
        <v>46257</v>
      </c>
      <c r="B110" s="70">
        <f t="shared" si="3"/>
        <v>46257</v>
      </c>
    </row>
    <row r="111" spans="1:2">
      <c r="A111" s="69">
        <f t="shared" si="4"/>
        <v>46258</v>
      </c>
      <c r="B111" s="70">
        <f t="shared" si="3"/>
        <v>46258</v>
      </c>
    </row>
    <row r="112" spans="1:2">
      <c r="A112" s="69">
        <f t="shared" si="4"/>
        <v>46259</v>
      </c>
      <c r="B112" s="70">
        <f t="shared" si="3"/>
        <v>46259</v>
      </c>
    </row>
    <row r="113" spans="1:2">
      <c r="A113" s="69">
        <f t="shared" si="4"/>
        <v>46260</v>
      </c>
      <c r="B113" s="70">
        <f t="shared" si="3"/>
        <v>46260</v>
      </c>
    </row>
    <row r="114" spans="1:2">
      <c r="A114" s="69">
        <f t="shared" si="4"/>
        <v>46261</v>
      </c>
      <c r="B114" s="70">
        <f t="shared" si="3"/>
        <v>46261</v>
      </c>
    </row>
    <row r="115" spans="1:2">
      <c r="A115" s="69">
        <f t="shared" si="4"/>
        <v>46262</v>
      </c>
      <c r="B115" s="70">
        <f t="shared" si="3"/>
        <v>46262</v>
      </c>
    </row>
    <row r="116" spans="1:2">
      <c r="A116" s="69">
        <f t="shared" si="4"/>
        <v>46263</v>
      </c>
      <c r="B116" s="70">
        <f t="shared" si="3"/>
        <v>46263</v>
      </c>
    </row>
    <row r="117" spans="1:2">
      <c r="A117" s="69">
        <f t="shared" si="4"/>
        <v>46264</v>
      </c>
      <c r="B117" s="70">
        <f t="shared" si="3"/>
        <v>46264</v>
      </c>
    </row>
    <row r="118" spans="1:2">
      <c r="A118" s="69">
        <f t="shared" si="4"/>
        <v>46265</v>
      </c>
      <c r="B118" s="70">
        <f t="shared" si="3"/>
        <v>46265</v>
      </c>
    </row>
    <row r="119" spans="1:2">
      <c r="A119" s="69">
        <f t="shared" si="4"/>
        <v>46266</v>
      </c>
      <c r="B119" s="70">
        <f t="shared" si="3"/>
        <v>46266</v>
      </c>
    </row>
    <row r="120" spans="1:2">
      <c r="A120" s="69">
        <f t="shared" si="4"/>
        <v>46267</v>
      </c>
      <c r="B120" s="70">
        <f t="shared" si="3"/>
        <v>46267</v>
      </c>
    </row>
    <row r="121" spans="1:2">
      <c r="A121" s="69">
        <f t="shared" si="4"/>
        <v>46268</v>
      </c>
      <c r="B121" s="70">
        <f t="shared" si="3"/>
        <v>46268</v>
      </c>
    </row>
    <row r="122" spans="1:2">
      <c r="A122" s="69">
        <f t="shared" si="4"/>
        <v>46269</v>
      </c>
      <c r="B122" s="70">
        <f t="shared" si="3"/>
        <v>46269</v>
      </c>
    </row>
    <row r="123" spans="1:2">
      <c r="A123" s="69">
        <f t="shared" si="4"/>
        <v>46270</v>
      </c>
      <c r="B123" s="70">
        <f t="shared" si="3"/>
        <v>46270</v>
      </c>
    </row>
    <row r="124" spans="1:2">
      <c r="A124" s="69">
        <f t="shared" si="4"/>
        <v>46271</v>
      </c>
      <c r="B124" s="70">
        <f t="shared" si="3"/>
        <v>46271</v>
      </c>
    </row>
    <row r="125" spans="1:2">
      <c r="A125" s="69">
        <f t="shared" si="4"/>
        <v>46272</v>
      </c>
      <c r="B125" s="70">
        <f t="shared" si="3"/>
        <v>46272</v>
      </c>
    </row>
    <row r="126" spans="1:2">
      <c r="A126" s="69">
        <f t="shared" si="4"/>
        <v>46273</v>
      </c>
      <c r="B126" s="70">
        <f t="shared" si="3"/>
        <v>46273</v>
      </c>
    </row>
    <row r="127" spans="1:2">
      <c r="A127" s="69">
        <f t="shared" si="4"/>
        <v>46274</v>
      </c>
      <c r="B127" s="70">
        <f t="shared" si="3"/>
        <v>46274</v>
      </c>
    </row>
    <row r="128" spans="1:2">
      <c r="A128" s="69">
        <f t="shared" si="4"/>
        <v>46275</v>
      </c>
      <c r="B128" s="70">
        <f t="shared" si="3"/>
        <v>46275</v>
      </c>
    </row>
    <row r="129" spans="1:2">
      <c r="A129" s="69">
        <f t="shared" si="4"/>
        <v>46276</v>
      </c>
      <c r="B129" s="70">
        <f t="shared" si="3"/>
        <v>46276</v>
      </c>
    </row>
    <row r="130" spans="1:2">
      <c r="A130" s="69">
        <f t="shared" si="4"/>
        <v>46277</v>
      </c>
      <c r="B130" s="70">
        <f t="shared" si="3"/>
        <v>46277</v>
      </c>
    </row>
    <row r="131" spans="1:2">
      <c r="A131" s="69">
        <f t="shared" si="4"/>
        <v>46278</v>
      </c>
      <c r="B131" s="70">
        <f t="shared" ref="B131:B194" si="5">A131</f>
        <v>46278</v>
      </c>
    </row>
    <row r="132" spans="1:2">
      <c r="A132" s="69">
        <f t="shared" ref="A132:A195" si="6">A131+1</f>
        <v>46279</v>
      </c>
      <c r="B132" s="70">
        <f t="shared" si="5"/>
        <v>46279</v>
      </c>
    </row>
    <row r="133" spans="1:2">
      <c r="A133" s="69">
        <f t="shared" si="6"/>
        <v>46280</v>
      </c>
      <c r="B133" s="70">
        <f t="shared" si="5"/>
        <v>46280</v>
      </c>
    </row>
    <row r="134" spans="1:2">
      <c r="A134" s="69">
        <f t="shared" si="6"/>
        <v>46281</v>
      </c>
      <c r="B134" s="70">
        <f t="shared" si="5"/>
        <v>46281</v>
      </c>
    </row>
    <row r="135" spans="1:2">
      <c r="A135" s="69">
        <f t="shared" si="6"/>
        <v>46282</v>
      </c>
      <c r="B135" s="70">
        <f t="shared" si="5"/>
        <v>46282</v>
      </c>
    </row>
    <row r="136" spans="1:2">
      <c r="A136" s="69">
        <f t="shared" si="6"/>
        <v>46283</v>
      </c>
      <c r="B136" s="70">
        <f t="shared" si="5"/>
        <v>46283</v>
      </c>
    </row>
    <row r="137" spans="1:2">
      <c r="A137" s="69">
        <f t="shared" si="6"/>
        <v>46284</v>
      </c>
      <c r="B137" s="70">
        <f t="shared" si="5"/>
        <v>46284</v>
      </c>
    </row>
    <row r="138" spans="1:2">
      <c r="A138" s="69">
        <f t="shared" si="6"/>
        <v>46285</v>
      </c>
      <c r="B138" s="70">
        <f t="shared" si="5"/>
        <v>46285</v>
      </c>
    </row>
    <row r="139" spans="1:2">
      <c r="A139" s="69">
        <f t="shared" si="6"/>
        <v>46286</v>
      </c>
      <c r="B139" s="70">
        <f t="shared" si="5"/>
        <v>46286</v>
      </c>
    </row>
    <row r="140" spans="1:2">
      <c r="A140" s="69">
        <f t="shared" si="6"/>
        <v>46287</v>
      </c>
      <c r="B140" s="70">
        <f t="shared" si="5"/>
        <v>46287</v>
      </c>
    </row>
    <row r="141" spans="1:2">
      <c r="A141" s="69">
        <f t="shared" si="6"/>
        <v>46288</v>
      </c>
      <c r="B141" s="70">
        <f t="shared" si="5"/>
        <v>46288</v>
      </c>
    </row>
    <row r="142" spans="1:2">
      <c r="A142" s="69">
        <f t="shared" si="6"/>
        <v>46289</v>
      </c>
      <c r="B142" s="70">
        <f t="shared" si="5"/>
        <v>46289</v>
      </c>
    </row>
    <row r="143" spans="1:2">
      <c r="A143" s="69">
        <f t="shared" si="6"/>
        <v>46290</v>
      </c>
      <c r="B143" s="70">
        <f t="shared" si="5"/>
        <v>46290</v>
      </c>
    </row>
    <row r="144" spans="1:2">
      <c r="A144" s="69">
        <f t="shared" si="6"/>
        <v>46291</v>
      </c>
      <c r="B144" s="70">
        <f t="shared" si="5"/>
        <v>46291</v>
      </c>
    </row>
    <row r="145" spans="1:2">
      <c r="A145" s="69">
        <f t="shared" si="6"/>
        <v>46292</v>
      </c>
      <c r="B145" s="70">
        <f t="shared" si="5"/>
        <v>46292</v>
      </c>
    </row>
    <row r="146" spans="1:2">
      <c r="A146" s="69">
        <f t="shared" si="6"/>
        <v>46293</v>
      </c>
      <c r="B146" s="70">
        <f t="shared" si="5"/>
        <v>46293</v>
      </c>
    </row>
    <row r="147" spans="1:2">
      <c r="A147" s="69">
        <f t="shared" si="6"/>
        <v>46294</v>
      </c>
      <c r="B147" s="70">
        <f t="shared" si="5"/>
        <v>46294</v>
      </c>
    </row>
    <row r="148" spans="1:2">
      <c r="A148" s="69">
        <f t="shared" si="6"/>
        <v>46295</v>
      </c>
      <c r="B148" s="70">
        <f t="shared" si="5"/>
        <v>46295</v>
      </c>
    </row>
    <row r="149" spans="1:2">
      <c r="A149" s="69">
        <f t="shared" si="6"/>
        <v>46296</v>
      </c>
      <c r="B149" s="70">
        <f t="shared" si="5"/>
        <v>46296</v>
      </c>
    </row>
    <row r="150" spans="1:2">
      <c r="A150" s="69">
        <f t="shared" si="6"/>
        <v>46297</v>
      </c>
      <c r="B150" s="70">
        <f t="shared" si="5"/>
        <v>46297</v>
      </c>
    </row>
    <row r="151" spans="1:2">
      <c r="A151" s="69">
        <f t="shared" si="6"/>
        <v>46298</v>
      </c>
      <c r="B151" s="70">
        <f t="shared" si="5"/>
        <v>46298</v>
      </c>
    </row>
    <row r="152" spans="1:2">
      <c r="A152" s="69">
        <f t="shared" si="6"/>
        <v>46299</v>
      </c>
      <c r="B152" s="70">
        <f t="shared" si="5"/>
        <v>46299</v>
      </c>
    </row>
    <row r="153" spans="1:2">
      <c r="A153" s="69">
        <f t="shared" si="6"/>
        <v>46300</v>
      </c>
      <c r="B153" s="70">
        <f t="shared" si="5"/>
        <v>46300</v>
      </c>
    </row>
    <row r="154" spans="1:2">
      <c r="A154" s="69">
        <f t="shared" si="6"/>
        <v>46301</v>
      </c>
      <c r="B154" s="70">
        <f t="shared" si="5"/>
        <v>46301</v>
      </c>
    </row>
    <row r="155" spans="1:2">
      <c r="A155" s="69">
        <f t="shared" si="6"/>
        <v>46302</v>
      </c>
      <c r="B155" s="70">
        <f t="shared" si="5"/>
        <v>46302</v>
      </c>
    </row>
    <row r="156" spans="1:2">
      <c r="A156" s="69">
        <f t="shared" si="6"/>
        <v>46303</v>
      </c>
      <c r="B156" s="70">
        <f t="shared" si="5"/>
        <v>46303</v>
      </c>
    </row>
    <row r="157" spans="1:2">
      <c r="A157" s="69">
        <f t="shared" si="6"/>
        <v>46304</v>
      </c>
      <c r="B157" s="70">
        <f t="shared" si="5"/>
        <v>46304</v>
      </c>
    </row>
    <row r="158" spans="1:2">
      <c r="A158" s="69">
        <f t="shared" si="6"/>
        <v>46305</v>
      </c>
      <c r="B158" s="70">
        <f t="shared" si="5"/>
        <v>46305</v>
      </c>
    </row>
    <row r="159" spans="1:2">
      <c r="A159" s="69">
        <f t="shared" si="6"/>
        <v>46306</v>
      </c>
      <c r="B159" s="70">
        <f t="shared" si="5"/>
        <v>46306</v>
      </c>
    </row>
    <row r="160" spans="1:2">
      <c r="A160" s="69">
        <f t="shared" si="6"/>
        <v>46307</v>
      </c>
      <c r="B160" s="70">
        <f t="shared" si="5"/>
        <v>46307</v>
      </c>
    </row>
    <row r="161" spans="1:2">
      <c r="A161" s="69">
        <f t="shared" si="6"/>
        <v>46308</v>
      </c>
      <c r="B161" s="70">
        <f t="shared" si="5"/>
        <v>46308</v>
      </c>
    </row>
    <row r="162" spans="1:2">
      <c r="A162" s="69">
        <f t="shared" si="6"/>
        <v>46309</v>
      </c>
      <c r="B162" s="70">
        <f t="shared" si="5"/>
        <v>46309</v>
      </c>
    </row>
    <row r="163" spans="1:2">
      <c r="A163" s="69">
        <f t="shared" si="6"/>
        <v>46310</v>
      </c>
      <c r="B163" s="70">
        <f t="shared" si="5"/>
        <v>46310</v>
      </c>
    </row>
    <row r="164" spans="1:2">
      <c r="A164" s="69">
        <f t="shared" si="6"/>
        <v>46311</v>
      </c>
      <c r="B164" s="70">
        <f t="shared" si="5"/>
        <v>46311</v>
      </c>
    </row>
    <row r="165" spans="1:2">
      <c r="A165" s="69">
        <f t="shared" si="6"/>
        <v>46312</v>
      </c>
      <c r="B165" s="70">
        <f t="shared" si="5"/>
        <v>46312</v>
      </c>
    </row>
    <row r="166" spans="1:2">
      <c r="A166" s="69">
        <f t="shared" si="6"/>
        <v>46313</v>
      </c>
      <c r="B166" s="70">
        <f t="shared" si="5"/>
        <v>46313</v>
      </c>
    </row>
    <row r="167" spans="1:2">
      <c r="A167" s="69">
        <f t="shared" si="6"/>
        <v>46314</v>
      </c>
      <c r="B167" s="70">
        <f t="shared" si="5"/>
        <v>46314</v>
      </c>
    </row>
    <row r="168" spans="1:2">
      <c r="A168" s="69">
        <f t="shared" si="6"/>
        <v>46315</v>
      </c>
      <c r="B168" s="70">
        <f t="shared" si="5"/>
        <v>46315</v>
      </c>
    </row>
    <row r="169" spans="1:2">
      <c r="A169" s="69">
        <f t="shared" si="6"/>
        <v>46316</v>
      </c>
      <c r="B169" s="70">
        <f t="shared" si="5"/>
        <v>46316</v>
      </c>
    </row>
    <row r="170" spans="1:2">
      <c r="A170" s="69">
        <f t="shared" si="6"/>
        <v>46317</v>
      </c>
      <c r="B170" s="70">
        <f t="shared" si="5"/>
        <v>46317</v>
      </c>
    </row>
    <row r="171" spans="1:2">
      <c r="A171" s="69">
        <f t="shared" si="6"/>
        <v>46318</v>
      </c>
      <c r="B171" s="70">
        <f t="shared" si="5"/>
        <v>46318</v>
      </c>
    </row>
    <row r="172" spans="1:2">
      <c r="A172" s="69">
        <f t="shared" si="6"/>
        <v>46319</v>
      </c>
      <c r="B172" s="70">
        <f t="shared" si="5"/>
        <v>46319</v>
      </c>
    </row>
    <row r="173" spans="1:2">
      <c r="A173" s="69">
        <f t="shared" si="6"/>
        <v>46320</v>
      </c>
      <c r="B173" s="70">
        <f t="shared" si="5"/>
        <v>46320</v>
      </c>
    </row>
    <row r="174" spans="1:2">
      <c r="A174" s="69">
        <f t="shared" si="6"/>
        <v>46321</v>
      </c>
      <c r="B174" s="70">
        <f t="shared" si="5"/>
        <v>46321</v>
      </c>
    </row>
    <row r="175" spans="1:2">
      <c r="A175" s="69">
        <f t="shared" si="6"/>
        <v>46322</v>
      </c>
      <c r="B175" s="70">
        <f t="shared" si="5"/>
        <v>46322</v>
      </c>
    </row>
    <row r="176" spans="1:2">
      <c r="A176" s="69">
        <f t="shared" si="6"/>
        <v>46323</v>
      </c>
      <c r="B176" s="70">
        <f t="shared" si="5"/>
        <v>46323</v>
      </c>
    </row>
    <row r="177" spans="1:2">
      <c r="A177" s="69">
        <f t="shared" si="6"/>
        <v>46324</v>
      </c>
      <c r="B177" s="70">
        <f t="shared" si="5"/>
        <v>46324</v>
      </c>
    </row>
    <row r="178" spans="1:2">
      <c r="A178" s="69">
        <f t="shared" si="6"/>
        <v>46325</v>
      </c>
      <c r="B178" s="70">
        <f t="shared" si="5"/>
        <v>46325</v>
      </c>
    </row>
    <row r="179" spans="1:2">
      <c r="A179" s="69">
        <f t="shared" si="6"/>
        <v>46326</v>
      </c>
      <c r="B179" s="70">
        <f t="shared" si="5"/>
        <v>46326</v>
      </c>
    </row>
    <row r="180" spans="1:2">
      <c r="A180" s="69">
        <f t="shared" si="6"/>
        <v>46327</v>
      </c>
      <c r="B180" s="70">
        <f t="shared" si="5"/>
        <v>46327</v>
      </c>
    </row>
    <row r="181" spans="1:2">
      <c r="A181" s="69">
        <f t="shared" si="6"/>
        <v>46328</v>
      </c>
      <c r="B181" s="70">
        <f t="shared" si="5"/>
        <v>46328</v>
      </c>
    </row>
    <row r="182" spans="1:2">
      <c r="A182" s="69">
        <f t="shared" si="6"/>
        <v>46329</v>
      </c>
      <c r="B182" s="70">
        <f t="shared" si="5"/>
        <v>46329</v>
      </c>
    </row>
    <row r="183" spans="1:2">
      <c r="A183" s="69">
        <f t="shared" si="6"/>
        <v>46330</v>
      </c>
      <c r="B183" s="70">
        <f t="shared" si="5"/>
        <v>46330</v>
      </c>
    </row>
    <row r="184" spans="1:2">
      <c r="A184" s="69">
        <f t="shared" si="6"/>
        <v>46331</v>
      </c>
      <c r="B184" s="70">
        <f t="shared" si="5"/>
        <v>46331</v>
      </c>
    </row>
    <row r="185" spans="1:2">
      <c r="A185" s="69">
        <f t="shared" si="6"/>
        <v>46332</v>
      </c>
      <c r="B185" s="70">
        <f t="shared" si="5"/>
        <v>46332</v>
      </c>
    </row>
    <row r="186" spans="1:2">
      <c r="A186" s="69">
        <f t="shared" si="6"/>
        <v>46333</v>
      </c>
      <c r="B186" s="70">
        <f t="shared" si="5"/>
        <v>46333</v>
      </c>
    </row>
    <row r="187" spans="1:2">
      <c r="A187" s="69">
        <f t="shared" si="6"/>
        <v>46334</v>
      </c>
      <c r="B187" s="70">
        <f t="shared" si="5"/>
        <v>46334</v>
      </c>
    </row>
    <row r="188" spans="1:2">
      <c r="A188" s="69">
        <f t="shared" si="6"/>
        <v>46335</v>
      </c>
      <c r="B188" s="70">
        <f t="shared" si="5"/>
        <v>46335</v>
      </c>
    </row>
    <row r="189" spans="1:2">
      <c r="A189" s="69">
        <f t="shared" si="6"/>
        <v>46336</v>
      </c>
      <c r="B189" s="70">
        <f t="shared" si="5"/>
        <v>46336</v>
      </c>
    </row>
    <row r="190" spans="1:2">
      <c r="A190" s="69">
        <f t="shared" si="6"/>
        <v>46337</v>
      </c>
      <c r="B190" s="70">
        <f t="shared" si="5"/>
        <v>46337</v>
      </c>
    </row>
    <row r="191" spans="1:2">
      <c r="A191" s="69">
        <f t="shared" si="6"/>
        <v>46338</v>
      </c>
      <c r="B191" s="70">
        <f t="shared" si="5"/>
        <v>46338</v>
      </c>
    </row>
    <row r="192" spans="1:2">
      <c r="A192" s="69">
        <f t="shared" si="6"/>
        <v>46339</v>
      </c>
      <c r="B192" s="70">
        <f t="shared" si="5"/>
        <v>46339</v>
      </c>
    </row>
    <row r="193" spans="1:2">
      <c r="A193" s="69">
        <f t="shared" si="6"/>
        <v>46340</v>
      </c>
      <c r="B193" s="70">
        <f t="shared" si="5"/>
        <v>46340</v>
      </c>
    </row>
    <row r="194" spans="1:2">
      <c r="A194" s="69">
        <f t="shared" si="6"/>
        <v>46341</v>
      </c>
      <c r="B194" s="70">
        <f t="shared" si="5"/>
        <v>46341</v>
      </c>
    </row>
    <row r="195" spans="1:2">
      <c r="A195" s="69">
        <f t="shared" si="6"/>
        <v>46342</v>
      </c>
      <c r="B195" s="70">
        <f t="shared" ref="B195:B258" si="7">A195</f>
        <v>46342</v>
      </c>
    </row>
    <row r="196" spans="1:2">
      <c r="A196" s="69">
        <f t="shared" ref="A196:A259" si="8">A195+1</f>
        <v>46343</v>
      </c>
      <c r="B196" s="70">
        <f t="shared" si="7"/>
        <v>46343</v>
      </c>
    </row>
    <row r="197" spans="1:2">
      <c r="A197" s="69">
        <f t="shared" si="8"/>
        <v>46344</v>
      </c>
      <c r="B197" s="70">
        <f t="shared" si="7"/>
        <v>46344</v>
      </c>
    </row>
    <row r="198" spans="1:2">
      <c r="A198" s="69">
        <f t="shared" si="8"/>
        <v>46345</v>
      </c>
      <c r="B198" s="70">
        <f t="shared" si="7"/>
        <v>46345</v>
      </c>
    </row>
    <row r="199" spans="1:2">
      <c r="A199" s="69">
        <f t="shared" si="8"/>
        <v>46346</v>
      </c>
      <c r="B199" s="70">
        <f t="shared" si="7"/>
        <v>46346</v>
      </c>
    </row>
    <row r="200" spans="1:2">
      <c r="A200" s="69">
        <f t="shared" si="8"/>
        <v>46347</v>
      </c>
      <c r="B200" s="70">
        <f t="shared" si="7"/>
        <v>46347</v>
      </c>
    </row>
    <row r="201" spans="1:2">
      <c r="A201" s="69">
        <f t="shared" si="8"/>
        <v>46348</v>
      </c>
      <c r="B201" s="70">
        <f t="shared" si="7"/>
        <v>46348</v>
      </c>
    </row>
    <row r="202" spans="1:2">
      <c r="A202" s="69">
        <f t="shared" si="8"/>
        <v>46349</v>
      </c>
      <c r="B202" s="70">
        <f t="shared" si="7"/>
        <v>46349</v>
      </c>
    </row>
    <row r="203" spans="1:2">
      <c r="A203" s="69">
        <f t="shared" si="8"/>
        <v>46350</v>
      </c>
      <c r="B203" s="70">
        <f t="shared" si="7"/>
        <v>46350</v>
      </c>
    </row>
    <row r="204" spans="1:2">
      <c r="A204" s="69">
        <f t="shared" si="8"/>
        <v>46351</v>
      </c>
      <c r="B204" s="70">
        <f t="shared" si="7"/>
        <v>46351</v>
      </c>
    </row>
    <row r="205" spans="1:2">
      <c r="A205" s="69">
        <f t="shared" si="8"/>
        <v>46352</v>
      </c>
      <c r="B205" s="70">
        <f t="shared" si="7"/>
        <v>46352</v>
      </c>
    </row>
    <row r="206" spans="1:2">
      <c r="A206" s="69">
        <f t="shared" si="8"/>
        <v>46353</v>
      </c>
      <c r="B206" s="70">
        <f t="shared" si="7"/>
        <v>46353</v>
      </c>
    </row>
    <row r="207" spans="1:2">
      <c r="A207" s="69">
        <f t="shared" si="8"/>
        <v>46354</v>
      </c>
      <c r="B207" s="70">
        <f t="shared" si="7"/>
        <v>46354</v>
      </c>
    </row>
    <row r="208" spans="1:2">
      <c r="A208" s="69">
        <f t="shared" si="8"/>
        <v>46355</v>
      </c>
      <c r="B208" s="70">
        <f t="shared" si="7"/>
        <v>46355</v>
      </c>
    </row>
    <row r="209" spans="1:2">
      <c r="A209" s="69">
        <f t="shared" si="8"/>
        <v>46356</v>
      </c>
      <c r="B209" s="70">
        <f t="shared" si="7"/>
        <v>46356</v>
      </c>
    </row>
    <row r="210" spans="1:2">
      <c r="A210" s="69">
        <f t="shared" si="8"/>
        <v>46357</v>
      </c>
      <c r="B210" s="70">
        <f t="shared" si="7"/>
        <v>46357</v>
      </c>
    </row>
    <row r="211" spans="1:2">
      <c r="A211" s="69">
        <f t="shared" si="8"/>
        <v>46358</v>
      </c>
      <c r="B211" s="70">
        <f t="shared" si="7"/>
        <v>46358</v>
      </c>
    </row>
    <row r="212" spans="1:2">
      <c r="A212" s="69">
        <f t="shared" si="8"/>
        <v>46359</v>
      </c>
      <c r="B212" s="70">
        <f t="shared" si="7"/>
        <v>46359</v>
      </c>
    </row>
    <row r="213" spans="1:2">
      <c r="A213" s="69">
        <f t="shared" si="8"/>
        <v>46360</v>
      </c>
      <c r="B213" s="70">
        <f t="shared" si="7"/>
        <v>46360</v>
      </c>
    </row>
    <row r="214" spans="1:2">
      <c r="A214" s="69">
        <f t="shared" si="8"/>
        <v>46361</v>
      </c>
      <c r="B214" s="70">
        <f t="shared" si="7"/>
        <v>46361</v>
      </c>
    </row>
    <row r="215" spans="1:2">
      <c r="A215" s="69">
        <f t="shared" si="8"/>
        <v>46362</v>
      </c>
      <c r="B215" s="70">
        <f t="shared" si="7"/>
        <v>46362</v>
      </c>
    </row>
    <row r="216" spans="1:2">
      <c r="A216" s="69">
        <f t="shared" si="8"/>
        <v>46363</v>
      </c>
      <c r="B216" s="70">
        <f t="shared" si="7"/>
        <v>46363</v>
      </c>
    </row>
    <row r="217" spans="1:2">
      <c r="A217" s="69">
        <f t="shared" si="8"/>
        <v>46364</v>
      </c>
      <c r="B217" s="70">
        <f t="shared" si="7"/>
        <v>46364</v>
      </c>
    </row>
    <row r="218" spans="1:2">
      <c r="A218" s="69">
        <f t="shared" si="8"/>
        <v>46365</v>
      </c>
      <c r="B218" s="70">
        <f t="shared" si="7"/>
        <v>46365</v>
      </c>
    </row>
    <row r="219" spans="1:2">
      <c r="A219" s="69">
        <f t="shared" si="8"/>
        <v>46366</v>
      </c>
      <c r="B219" s="70">
        <f t="shared" si="7"/>
        <v>46366</v>
      </c>
    </row>
    <row r="220" spans="1:2">
      <c r="A220" s="69">
        <f t="shared" si="8"/>
        <v>46367</v>
      </c>
      <c r="B220" s="70">
        <f t="shared" si="7"/>
        <v>46367</v>
      </c>
    </row>
    <row r="221" spans="1:2">
      <c r="A221" s="69">
        <f t="shared" si="8"/>
        <v>46368</v>
      </c>
      <c r="B221" s="70">
        <f t="shared" si="7"/>
        <v>46368</v>
      </c>
    </row>
    <row r="222" spans="1:2">
      <c r="A222" s="69">
        <f t="shared" si="8"/>
        <v>46369</v>
      </c>
      <c r="B222" s="70">
        <f t="shared" si="7"/>
        <v>46369</v>
      </c>
    </row>
    <row r="223" spans="1:2">
      <c r="A223" s="69">
        <f t="shared" si="8"/>
        <v>46370</v>
      </c>
      <c r="B223" s="70">
        <f t="shared" si="7"/>
        <v>46370</v>
      </c>
    </row>
    <row r="224" spans="1:2">
      <c r="A224" s="69">
        <f t="shared" si="8"/>
        <v>46371</v>
      </c>
      <c r="B224" s="70">
        <f t="shared" si="7"/>
        <v>46371</v>
      </c>
    </row>
    <row r="225" spans="1:2">
      <c r="A225" s="69">
        <f t="shared" si="8"/>
        <v>46372</v>
      </c>
      <c r="B225" s="70">
        <f t="shared" si="7"/>
        <v>46372</v>
      </c>
    </row>
    <row r="226" spans="1:2">
      <c r="A226" s="69">
        <f t="shared" si="8"/>
        <v>46373</v>
      </c>
      <c r="B226" s="70">
        <f t="shared" si="7"/>
        <v>46373</v>
      </c>
    </row>
    <row r="227" spans="1:2">
      <c r="A227" s="69">
        <f t="shared" si="8"/>
        <v>46374</v>
      </c>
      <c r="B227" s="70">
        <f t="shared" si="7"/>
        <v>46374</v>
      </c>
    </row>
    <row r="228" spans="1:2">
      <c r="A228" s="69">
        <f t="shared" si="8"/>
        <v>46375</v>
      </c>
      <c r="B228" s="70">
        <f t="shared" si="7"/>
        <v>46375</v>
      </c>
    </row>
    <row r="229" spans="1:2">
      <c r="A229" s="69">
        <f t="shared" si="8"/>
        <v>46376</v>
      </c>
      <c r="B229" s="70">
        <f t="shared" si="7"/>
        <v>46376</v>
      </c>
    </row>
    <row r="230" spans="1:2">
      <c r="A230" s="69">
        <f t="shared" si="8"/>
        <v>46377</v>
      </c>
      <c r="B230" s="70">
        <f t="shared" si="7"/>
        <v>46377</v>
      </c>
    </row>
    <row r="231" spans="1:2">
      <c r="A231" s="69">
        <f t="shared" si="8"/>
        <v>46378</v>
      </c>
      <c r="B231" s="70">
        <f t="shared" si="7"/>
        <v>46378</v>
      </c>
    </row>
    <row r="232" spans="1:2">
      <c r="A232" s="69">
        <f t="shared" si="8"/>
        <v>46379</v>
      </c>
      <c r="B232" s="70">
        <f t="shared" si="7"/>
        <v>46379</v>
      </c>
    </row>
    <row r="233" spans="1:2">
      <c r="A233" s="69">
        <f t="shared" si="8"/>
        <v>46380</v>
      </c>
      <c r="B233" s="70">
        <f t="shared" si="7"/>
        <v>46380</v>
      </c>
    </row>
    <row r="234" spans="1:2">
      <c r="A234" s="69">
        <f t="shared" si="8"/>
        <v>46381</v>
      </c>
      <c r="B234" s="70">
        <f t="shared" si="7"/>
        <v>46381</v>
      </c>
    </row>
    <row r="235" spans="1:2">
      <c r="A235" s="69">
        <f t="shared" si="8"/>
        <v>46382</v>
      </c>
      <c r="B235" s="70">
        <f t="shared" si="7"/>
        <v>46382</v>
      </c>
    </row>
    <row r="236" spans="1:2">
      <c r="A236" s="69">
        <f t="shared" si="8"/>
        <v>46383</v>
      </c>
      <c r="B236" s="70">
        <f t="shared" si="7"/>
        <v>46383</v>
      </c>
    </row>
    <row r="237" spans="1:2">
      <c r="A237" s="69">
        <f t="shared" si="8"/>
        <v>46384</v>
      </c>
      <c r="B237" s="70">
        <f t="shared" si="7"/>
        <v>46384</v>
      </c>
    </row>
    <row r="238" spans="1:2">
      <c r="A238" s="69">
        <f t="shared" si="8"/>
        <v>46385</v>
      </c>
      <c r="B238" s="70">
        <f t="shared" si="7"/>
        <v>46385</v>
      </c>
    </row>
    <row r="239" spans="1:2">
      <c r="A239" s="69">
        <f t="shared" si="8"/>
        <v>46386</v>
      </c>
      <c r="B239" s="70">
        <f t="shared" si="7"/>
        <v>46386</v>
      </c>
    </row>
    <row r="240" spans="1:2">
      <c r="A240" s="69">
        <f t="shared" si="8"/>
        <v>46387</v>
      </c>
      <c r="B240" s="70">
        <f t="shared" si="7"/>
        <v>46387</v>
      </c>
    </row>
    <row r="241" spans="1:2">
      <c r="A241" s="69">
        <f t="shared" si="8"/>
        <v>46388</v>
      </c>
      <c r="B241" s="70">
        <f t="shared" si="7"/>
        <v>46388</v>
      </c>
    </row>
    <row r="242" spans="1:2">
      <c r="A242" s="69">
        <f t="shared" si="8"/>
        <v>46389</v>
      </c>
      <c r="B242" s="70">
        <f t="shared" si="7"/>
        <v>46389</v>
      </c>
    </row>
    <row r="243" spans="1:2">
      <c r="A243" s="69">
        <f t="shared" si="8"/>
        <v>46390</v>
      </c>
      <c r="B243" s="70">
        <f t="shared" si="7"/>
        <v>46390</v>
      </c>
    </row>
    <row r="244" spans="1:2">
      <c r="A244" s="69">
        <f t="shared" si="8"/>
        <v>46391</v>
      </c>
      <c r="B244" s="70">
        <f t="shared" si="7"/>
        <v>46391</v>
      </c>
    </row>
    <row r="245" spans="1:2">
      <c r="A245" s="69">
        <f t="shared" si="8"/>
        <v>46392</v>
      </c>
      <c r="B245" s="70">
        <f t="shared" si="7"/>
        <v>46392</v>
      </c>
    </row>
    <row r="246" spans="1:2">
      <c r="A246" s="69">
        <f t="shared" si="8"/>
        <v>46393</v>
      </c>
      <c r="B246" s="70">
        <f t="shared" si="7"/>
        <v>46393</v>
      </c>
    </row>
    <row r="247" spans="1:2">
      <c r="A247" s="69">
        <f t="shared" si="8"/>
        <v>46394</v>
      </c>
      <c r="B247" s="70">
        <f t="shared" si="7"/>
        <v>46394</v>
      </c>
    </row>
    <row r="248" spans="1:2">
      <c r="A248" s="69">
        <f t="shared" si="8"/>
        <v>46395</v>
      </c>
      <c r="B248" s="70">
        <f t="shared" si="7"/>
        <v>46395</v>
      </c>
    </row>
    <row r="249" spans="1:2">
      <c r="A249" s="69">
        <f t="shared" si="8"/>
        <v>46396</v>
      </c>
      <c r="B249" s="70">
        <f t="shared" si="7"/>
        <v>46396</v>
      </c>
    </row>
    <row r="250" spans="1:2">
      <c r="A250" s="69">
        <f t="shared" si="8"/>
        <v>46397</v>
      </c>
      <c r="B250" s="70">
        <f t="shared" si="7"/>
        <v>46397</v>
      </c>
    </row>
    <row r="251" spans="1:2">
      <c r="A251" s="69">
        <f t="shared" si="8"/>
        <v>46398</v>
      </c>
      <c r="B251" s="70">
        <f t="shared" si="7"/>
        <v>46398</v>
      </c>
    </row>
    <row r="252" spans="1:2">
      <c r="A252" s="69">
        <f t="shared" si="8"/>
        <v>46399</v>
      </c>
      <c r="B252" s="70">
        <f t="shared" si="7"/>
        <v>46399</v>
      </c>
    </row>
    <row r="253" spans="1:2">
      <c r="A253" s="69">
        <f t="shared" si="8"/>
        <v>46400</v>
      </c>
      <c r="B253" s="70">
        <f t="shared" si="7"/>
        <v>46400</v>
      </c>
    </row>
    <row r="254" spans="1:2">
      <c r="A254" s="69">
        <f t="shared" si="8"/>
        <v>46401</v>
      </c>
      <c r="B254" s="70">
        <f t="shared" si="7"/>
        <v>46401</v>
      </c>
    </row>
    <row r="255" spans="1:2">
      <c r="A255" s="69">
        <f t="shared" si="8"/>
        <v>46402</v>
      </c>
      <c r="B255" s="70">
        <f t="shared" si="7"/>
        <v>46402</v>
      </c>
    </row>
    <row r="256" spans="1:2">
      <c r="A256" s="69">
        <f t="shared" si="8"/>
        <v>46403</v>
      </c>
      <c r="B256" s="70">
        <f t="shared" si="7"/>
        <v>46403</v>
      </c>
    </row>
    <row r="257" spans="1:2">
      <c r="A257" s="69">
        <f t="shared" si="8"/>
        <v>46404</v>
      </c>
      <c r="B257" s="70">
        <f t="shared" si="7"/>
        <v>46404</v>
      </c>
    </row>
    <row r="258" spans="1:2">
      <c r="A258" s="69">
        <f t="shared" si="8"/>
        <v>46405</v>
      </c>
      <c r="B258" s="70">
        <f t="shared" si="7"/>
        <v>46405</v>
      </c>
    </row>
    <row r="259" spans="1:2">
      <c r="A259" s="69">
        <f t="shared" si="8"/>
        <v>46406</v>
      </c>
      <c r="B259" s="70">
        <f t="shared" ref="B259:B322" si="9">A259</f>
        <v>46406</v>
      </c>
    </row>
    <row r="260" spans="1:2">
      <c r="A260" s="69">
        <f t="shared" ref="A260:A323" si="10">A259+1</f>
        <v>46407</v>
      </c>
      <c r="B260" s="70">
        <f t="shared" si="9"/>
        <v>46407</v>
      </c>
    </row>
    <row r="261" spans="1:2">
      <c r="A261" s="69">
        <f t="shared" si="10"/>
        <v>46408</v>
      </c>
      <c r="B261" s="70">
        <f t="shared" si="9"/>
        <v>46408</v>
      </c>
    </row>
    <row r="262" spans="1:2">
      <c r="A262" s="69">
        <f t="shared" si="10"/>
        <v>46409</v>
      </c>
      <c r="B262" s="70">
        <f t="shared" si="9"/>
        <v>46409</v>
      </c>
    </row>
    <row r="263" spans="1:2">
      <c r="A263" s="69">
        <f t="shared" si="10"/>
        <v>46410</v>
      </c>
      <c r="B263" s="70">
        <f t="shared" si="9"/>
        <v>46410</v>
      </c>
    </row>
    <row r="264" spans="1:2">
      <c r="A264" s="69">
        <f t="shared" si="10"/>
        <v>46411</v>
      </c>
      <c r="B264" s="70">
        <f t="shared" si="9"/>
        <v>46411</v>
      </c>
    </row>
    <row r="265" spans="1:2">
      <c r="A265" s="69">
        <f t="shared" si="10"/>
        <v>46412</v>
      </c>
      <c r="B265" s="70">
        <f t="shared" si="9"/>
        <v>46412</v>
      </c>
    </row>
    <row r="266" spans="1:2">
      <c r="A266" s="69">
        <f t="shared" si="10"/>
        <v>46413</v>
      </c>
      <c r="B266" s="70">
        <f t="shared" si="9"/>
        <v>46413</v>
      </c>
    </row>
    <row r="267" spans="1:2">
      <c r="A267" s="69">
        <f t="shared" si="10"/>
        <v>46414</v>
      </c>
      <c r="B267" s="70">
        <f t="shared" si="9"/>
        <v>46414</v>
      </c>
    </row>
    <row r="268" spans="1:2">
      <c r="A268" s="69">
        <f t="shared" si="10"/>
        <v>46415</v>
      </c>
      <c r="B268" s="70">
        <f t="shared" si="9"/>
        <v>46415</v>
      </c>
    </row>
    <row r="269" spans="1:2">
      <c r="A269" s="69">
        <f t="shared" si="10"/>
        <v>46416</v>
      </c>
      <c r="B269" s="70">
        <f t="shared" si="9"/>
        <v>46416</v>
      </c>
    </row>
    <row r="270" spans="1:2">
      <c r="A270" s="69">
        <f t="shared" si="10"/>
        <v>46417</v>
      </c>
      <c r="B270" s="70">
        <f t="shared" si="9"/>
        <v>46417</v>
      </c>
    </row>
    <row r="271" spans="1:2">
      <c r="A271" s="69">
        <f t="shared" si="10"/>
        <v>46418</v>
      </c>
      <c r="B271" s="70">
        <f t="shared" si="9"/>
        <v>46418</v>
      </c>
    </row>
    <row r="272" spans="1:2">
      <c r="A272" s="69">
        <f t="shared" si="10"/>
        <v>46419</v>
      </c>
      <c r="B272" s="70">
        <f t="shared" si="9"/>
        <v>46419</v>
      </c>
    </row>
    <row r="273" spans="1:2">
      <c r="A273" s="69">
        <f t="shared" si="10"/>
        <v>46420</v>
      </c>
      <c r="B273" s="70">
        <f t="shared" si="9"/>
        <v>46420</v>
      </c>
    </row>
    <row r="274" spans="1:2">
      <c r="A274" s="69">
        <f t="shared" si="10"/>
        <v>46421</v>
      </c>
      <c r="B274" s="70">
        <f t="shared" si="9"/>
        <v>46421</v>
      </c>
    </row>
    <row r="275" spans="1:2">
      <c r="A275" s="69">
        <f t="shared" si="10"/>
        <v>46422</v>
      </c>
      <c r="B275" s="70">
        <f t="shared" si="9"/>
        <v>46422</v>
      </c>
    </row>
    <row r="276" spans="1:2">
      <c r="A276" s="69">
        <f t="shared" si="10"/>
        <v>46423</v>
      </c>
      <c r="B276" s="70">
        <f t="shared" si="9"/>
        <v>46423</v>
      </c>
    </row>
    <row r="277" spans="1:2">
      <c r="A277" s="69">
        <f t="shared" si="10"/>
        <v>46424</v>
      </c>
      <c r="B277" s="70">
        <f t="shared" si="9"/>
        <v>46424</v>
      </c>
    </row>
    <row r="278" spans="1:2">
      <c r="A278" s="69">
        <f t="shared" si="10"/>
        <v>46425</v>
      </c>
      <c r="B278" s="70">
        <f t="shared" si="9"/>
        <v>46425</v>
      </c>
    </row>
    <row r="279" spans="1:2">
      <c r="A279" s="69">
        <f t="shared" si="10"/>
        <v>46426</v>
      </c>
      <c r="B279" s="70">
        <f t="shared" si="9"/>
        <v>46426</v>
      </c>
    </row>
    <row r="280" spans="1:2">
      <c r="A280" s="69">
        <f t="shared" si="10"/>
        <v>46427</v>
      </c>
      <c r="B280" s="70">
        <f t="shared" si="9"/>
        <v>46427</v>
      </c>
    </row>
    <row r="281" spans="1:2">
      <c r="A281" s="69">
        <f t="shared" si="10"/>
        <v>46428</v>
      </c>
      <c r="B281" s="70">
        <f t="shared" si="9"/>
        <v>46428</v>
      </c>
    </row>
    <row r="282" spans="1:2">
      <c r="A282" s="69">
        <f t="shared" si="10"/>
        <v>46429</v>
      </c>
      <c r="B282" s="70">
        <f t="shared" si="9"/>
        <v>46429</v>
      </c>
    </row>
    <row r="283" spans="1:2">
      <c r="A283" s="69">
        <f t="shared" si="10"/>
        <v>46430</v>
      </c>
      <c r="B283" s="70">
        <f t="shared" si="9"/>
        <v>46430</v>
      </c>
    </row>
    <row r="284" spans="1:2">
      <c r="A284" s="69">
        <f t="shared" si="10"/>
        <v>46431</v>
      </c>
      <c r="B284" s="70">
        <f t="shared" si="9"/>
        <v>46431</v>
      </c>
    </row>
    <row r="285" spans="1:2">
      <c r="A285" s="69">
        <f t="shared" si="10"/>
        <v>46432</v>
      </c>
      <c r="B285" s="70">
        <f t="shared" si="9"/>
        <v>46432</v>
      </c>
    </row>
    <row r="286" spans="1:2">
      <c r="A286" s="69">
        <f t="shared" si="10"/>
        <v>46433</v>
      </c>
      <c r="B286" s="70">
        <f t="shared" si="9"/>
        <v>46433</v>
      </c>
    </row>
    <row r="287" spans="1:2">
      <c r="A287" s="69">
        <f t="shared" si="10"/>
        <v>46434</v>
      </c>
      <c r="B287" s="70">
        <f t="shared" si="9"/>
        <v>46434</v>
      </c>
    </row>
    <row r="288" spans="1:2">
      <c r="A288" s="69">
        <f t="shared" si="10"/>
        <v>46435</v>
      </c>
      <c r="B288" s="70">
        <f t="shared" si="9"/>
        <v>46435</v>
      </c>
    </row>
    <row r="289" spans="1:2">
      <c r="A289" s="69">
        <f t="shared" si="10"/>
        <v>46436</v>
      </c>
      <c r="B289" s="70">
        <f t="shared" si="9"/>
        <v>46436</v>
      </c>
    </row>
    <row r="290" spans="1:2">
      <c r="A290" s="69">
        <f t="shared" si="10"/>
        <v>46437</v>
      </c>
      <c r="B290" s="70">
        <f t="shared" si="9"/>
        <v>46437</v>
      </c>
    </row>
    <row r="291" spans="1:2">
      <c r="A291" s="69">
        <f t="shared" si="10"/>
        <v>46438</v>
      </c>
      <c r="B291" s="70">
        <f t="shared" si="9"/>
        <v>46438</v>
      </c>
    </row>
    <row r="292" spans="1:2">
      <c r="A292" s="69">
        <f t="shared" si="10"/>
        <v>46439</v>
      </c>
      <c r="B292" s="70">
        <f t="shared" si="9"/>
        <v>46439</v>
      </c>
    </row>
    <row r="293" spans="1:2">
      <c r="A293" s="69">
        <f t="shared" si="10"/>
        <v>46440</v>
      </c>
      <c r="B293" s="70">
        <f t="shared" si="9"/>
        <v>46440</v>
      </c>
    </row>
    <row r="294" spans="1:2">
      <c r="A294" s="69">
        <f t="shared" si="10"/>
        <v>46441</v>
      </c>
      <c r="B294" s="70">
        <f t="shared" si="9"/>
        <v>46441</v>
      </c>
    </row>
    <row r="295" spans="1:2">
      <c r="A295" s="69">
        <f t="shared" si="10"/>
        <v>46442</v>
      </c>
      <c r="B295" s="70">
        <f t="shared" si="9"/>
        <v>46442</v>
      </c>
    </row>
    <row r="296" spans="1:2">
      <c r="A296" s="69">
        <f t="shared" si="10"/>
        <v>46443</v>
      </c>
      <c r="B296" s="70">
        <f t="shared" si="9"/>
        <v>46443</v>
      </c>
    </row>
    <row r="297" spans="1:2">
      <c r="A297" s="69">
        <f t="shared" si="10"/>
        <v>46444</v>
      </c>
      <c r="B297" s="70">
        <f t="shared" si="9"/>
        <v>46444</v>
      </c>
    </row>
    <row r="298" spans="1:2">
      <c r="A298" s="69">
        <f t="shared" si="10"/>
        <v>46445</v>
      </c>
      <c r="B298" s="70">
        <f t="shared" si="9"/>
        <v>46445</v>
      </c>
    </row>
    <row r="299" spans="1:2">
      <c r="A299" s="69">
        <f t="shared" si="10"/>
        <v>46446</v>
      </c>
      <c r="B299" s="70">
        <f t="shared" si="9"/>
        <v>46446</v>
      </c>
    </row>
    <row r="300" spans="1:2">
      <c r="A300" s="69">
        <f t="shared" si="10"/>
        <v>46447</v>
      </c>
      <c r="B300" s="70">
        <f t="shared" si="9"/>
        <v>46447</v>
      </c>
    </row>
    <row r="301" spans="1:2">
      <c r="A301" s="69">
        <f t="shared" si="10"/>
        <v>46448</v>
      </c>
      <c r="B301" s="70">
        <f t="shared" si="9"/>
        <v>46448</v>
      </c>
    </row>
    <row r="302" spans="1:2">
      <c r="A302" s="69">
        <f t="shared" si="10"/>
        <v>46449</v>
      </c>
      <c r="B302" s="70">
        <f t="shared" si="9"/>
        <v>46449</v>
      </c>
    </row>
    <row r="303" spans="1:2">
      <c r="A303" s="69">
        <f t="shared" si="10"/>
        <v>46450</v>
      </c>
      <c r="B303" s="70">
        <f t="shared" si="9"/>
        <v>46450</v>
      </c>
    </row>
    <row r="304" spans="1:2">
      <c r="A304" s="69">
        <f t="shared" si="10"/>
        <v>46451</v>
      </c>
      <c r="B304" s="70">
        <f t="shared" si="9"/>
        <v>46451</v>
      </c>
    </row>
    <row r="305" spans="1:2">
      <c r="A305" s="69">
        <f t="shared" si="10"/>
        <v>46452</v>
      </c>
      <c r="B305" s="70">
        <f t="shared" si="9"/>
        <v>46452</v>
      </c>
    </row>
    <row r="306" spans="1:2">
      <c r="A306" s="69">
        <f t="shared" si="10"/>
        <v>46453</v>
      </c>
      <c r="B306" s="70">
        <f t="shared" si="9"/>
        <v>46453</v>
      </c>
    </row>
    <row r="307" spans="1:2">
      <c r="A307" s="69">
        <f t="shared" si="10"/>
        <v>46454</v>
      </c>
      <c r="B307" s="70">
        <f t="shared" si="9"/>
        <v>46454</v>
      </c>
    </row>
    <row r="308" spans="1:2">
      <c r="A308" s="69">
        <f t="shared" si="10"/>
        <v>46455</v>
      </c>
      <c r="B308" s="70">
        <f t="shared" si="9"/>
        <v>46455</v>
      </c>
    </row>
    <row r="309" spans="1:2">
      <c r="A309" s="69">
        <f t="shared" si="10"/>
        <v>46456</v>
      </c>
      <c r="B309" s="70">
        <f t="shared" si="9"/>
        <v>46456</v>
      </c>
    </row>
    <row r="310" spans="1:2">
      <c r="A310" s="69">
        <f t="shared" si="10"/>
        <v>46457</v>
      </c>
      <c r="B310" s="70">
        <f t="shared" si="9"/>
        <v>46457</v>
      </c>
    </row>
    <row r="311" spans="1:2">
      <c r="A311" s="69">
        <f t="shared" si="10"/>
        <v>46458</v>
      </c>
      <c r="B311" s="70">
        <f t="shared" si="9"/>
        <v>46458</v>
      </c>
    </row>
    <row r="312" spans="1:2">
      <c r="A312" s="69">
        <f t="shared" si="10"/>
        <v>46459</v>
      </c>
      <c r="B312" s="70">
        <f t="shared" si="9"/>
        <v>46459</v>
      </c>
    </row>
    <row r="313" spans="1:2">
      <c r="A313" s="69">
        <f t="shared" si="10"/>
        <v>46460</v>
      </c>
      <c r="B313" s="70">
        <f t="shared" si="9"/>
        <v>46460</v>
      </c>
    </row>
    <row r="314" spans="1:2">
      <c r="A314" s="69">
        <f t="shared" si="10"/>
        <v>46461</v>
      </c>
      <c r="B314" s="70">
        <f t="shared" si="9"/>
        <v>46461</v>
      </c>
    </row>
    <row r="315" spans="1:2">
      <c r="A315" s="69">
        <f t="shared" si="10"/>
        <v>46462</v>
      </c>
      <c r="B315" s="70">
        <f t="shared" si="9"/>
        <v>46462</v>
      </c>
    </row>
    <row r="316" spans="1:2">
      <c r="A316" s="69">
        <f t="shared" si="10"/>
        <v>46463</v>
      </c>
      <c r="B316" s="70">
        <f t="shared" si="9"/>
        <v>46463</v>
      </c>
    </row>
    <row r="317" spans="1:2">
      <c r="A317" s="69">
        <f t="shared" si="10"/>
        <v>46464</v>
      </c>
      <c r="B317" s="70">
        <f t="shared" si="9"/>
        <v>46464</v>
      </c>
    </row>
    <row r="318" spans="1:2">
      <c r="A318" s="69">
        <f t="shared" si="10"/>
        <v>46465</v>
      </c>
      <c r="B318" s="70">
        <f t="shared" si="9"/>
        <v>46465</v>
      </c>
    </row>
    <row r="319" spans="1:2">
      <c r="A319" s="69">
        <f t="shared" si="10"/>
        <v>46466</v>
      </c>
      <c r="B319" s="70">
        <f t="shared" si="9"/>
        <v>46466</v>
      </c>
    </row>
    <row r="320" spans="1:2">
      <c r="A320" s="69">
        <f t="shared" si="10"/>
        <v>46467</v>
      </c>
      <c r="B320" s="70">
        <f t="shared" si="9"/>
        <v>46467</v>
      </c>
    </row>
    <row r="321" spans="1:2">
      <c r="A321" s="69">
        <f t="shared" si="10"/>
        <v>46468</v>
      </c>
      <c r="B321" s="70">
        <f t="shared" si="9"/>
        <v>46468</v>
      </c>
    </row>
    <row r="322" spans="1:2">
      <c r="A322" s="69">
        <f t="shared" si="10"/>
        <v>46469</v>
      </c>
      <c r="B322" s="70">
        <f t="shared" si="9"/>
        <v>46469</v>
      </c>
    </row>
    <row r="323" spans="1:2">
      <c r="A323" s="69">
        <f t="shared" si="10"/>
        <v>46470</v>
      </c>
      <c r="B323" s="70">
        <f t="shared" ref="B323:B330" si="11">A323</f>
        <v>46470</v>
      </c>
    </row>
    <row r="324" spans="1:2">
      <c r="A324" s="69">
        <f t="shared" ref="A324:A330" si="12">A323+1</f>
        <v>46471</v>
      </c>
      <c r="B324" s="70">
        <f t="shared" si="11"/>
        <v>46471</v>
      </c>
    </row>
    <row r="325" spans="1:2">
      <c r="A325" s="69">
        <f t="shared" si="12"/>
        <v>46472</v>
      </c>
      <c r="B325" s="70">
        <f t="shared" si="11"/>
        <v>46472</v>
      </c>
    </row>
    <row r="326" spans="1:2">
      <c r="A326" s="69">
        <f t="shared" si="12"/>
        <v>46473</v>
      </c>
      <c r="B326" s="70">
        <f t="shared" si="11"/>
        <v>46473</v>
      </c>
    </row>
    <row r="327" spans="1:2">
      <c r="A327" s="69">
        <f t="shared" si="12"/>
        <v>46474</v>
      </c>
      <c r="B327" s="70">
        <f t="shared" si="11"/>
        <v>46474</v>
      </c>
    </row>
    <row r="328" spans="1:2">
      <c r="A328" s="69">
        <f t="shared" si="12"/>
        <v>46475</v>
      </c>
      <c r="B328" s="70">
        <f t="shared" si="11"/>
        <v>46475</v>
      </c>
    </row>
    <row r="329" spans="1:2">
      <c r="A329" s="69">
        <f t="shared" si="12"/>
        <v>46476</v>
      </c>
      <c r="B329" s="70">
        <f t="shared" si="11"/>
        <v>46476</v>
      </c>
    </row>
    <row r="330" spans="1:2">
      <c r="A330" s="69">
        <f t="shared" si="12"/>
        <v>46477</v>
      </c>
      <c r="B330" s="70">
        <f t="shared" si="11"/>
        <v>46477</v>
      </c>
    </row>
    <row r="331" spans="1:2">
      <c r="A331" s="69"/>
      <c r="B331" s="70"/>
    </row>
    <row r="332" spans="1:2">
      <c r="A332" s="69"/>
      <c r="B332" s="70"/>
    </row>
    <row r="333" spans="1:2">
      <c r="A333" s="69"/>
      <c r="B333" s="70"/>
    </row>
    <row r="334" spans="1:2">
      <c r="A334" s="69"/>
      <c r="B334" s="70"/>
    </row>
    <row r="335" spans="1:2">
      <c r="A335" s="69"/>
      <c r="B335" s="70"/>
    </row>
    <row r="336" spans="1:2">
      <c r="A336" s="69"/>
      <c r="B336" s="70"/>
    </row>
    <row r="337" spans="1:2">
      <c r="A337" s="69"/>
      <c r="B337" s="70"/>
    </row>
    <row r="338" spans="1:2">
      <c r="A338" s="69"/>
      <c r="B338" s="70"/>
    </row>
    <row r="339" spans="1:2">
      <c r="A339" s="69"/>
      <c r="B339" s="70"/>
    </row>
    <row r="340" spans="1:2">
      <c r="A340" s="69"/>
      <c r="B340" s="70"/>
    </row>
    <row r="341" spans="1:2">
      <c r="A341" s="69"/>
      <c r="B341" s="70"/>
    </row>
    <row r="342" spans="1:2">
      <c r="A342" s="69"/>
      <c r="B342" s="70"/>
    </row>
    <row r="343" spans="1:2">
      <c r="A343" s="69"/>
      <c r="B343" s="70"/>
    </row>
    <row r="344" spans="1:2">
      <c r="A344" s="69"/>
      <c r="B344" s="70"/>
    </row>
    <row r="345" spans="1:2">
      <c r="A345" s="69"/>
      <c r="B345" s="70"/>
    </row>
    <row r="346" spans="1:2">
      <c r="A346" s="69"/>
      <c r="B346" s="70"/>
    </row>
    <row r="347" spans="1:2">
      <c r="A347" s="69"/>
      <c r="B347" s="70"/>
    </row>
    <row r="348" spans="1:2">
      <c r="A348" s="69"/>
      <c r="B348" s="70"/>
    </row>
    <row r="349" spans="1:2">
      <c r="A349" s="69"/>
      <c r="B349" s="70"/>
    </row>
    <row r="350" spans="1:2">
      <c r="A350" s="69"/>
      <c r="B350" s="70"/>
    </row>
    <row r="351" spans="1:2">
      <c r="A351" s="69"/>
      <c r="B351" s="70"/>
    </row>
    <row r="352" spans="1:2">
      <c r="A352" s="69"/>
      <c r="B352" s="70"/>
    </row>
    <row r="353" spans="1:2">
      <c r="A353" s="69"/>
      <c r="B353" s="70"/>
    </row>
    <row r="354" spans="1:2">
      <c r="A354" s="69"/>
      <c r="B354" s="70"/>
    </row>
    <row r="355" spans="1:2">
      <c r="A355" s="69"/>
      <c r="B355" s="70"/>
    </row>
    <row r="356" spans="1:2">
      <c r="A356" s="69"/>
      <c r="B356" s="70"/>
    </row>
    <row r="357" spans="1:2">
      <c r="A357" s="69"/>
      <c r="B357" s="70"/>
    </row>
    <row r="358" spans="1:2">
      <c r="A358" s="69"/>
      <c r="B358" s="70"/>
    </row>
    <row r="359" spans="1:2">
      <c r="A359" s="69"/>
      <c r="B359" s="70"/>
    </row>
    <row r="360" spans="1:2">
      <c r="A360" s="69"/>
      <c r="B360" s="70"/>
    </row>
    <row r="361" spans="1:2">
      <c r="A361" s="69"/>
      <c r="B361" s="70"/>
    </row>
    <row r="362" spans="1:2">
      <c r="A362" s="69"/>
      <c r="B362" s="70"/>
    </row>
    <row r="363" spans="1:2">
      <c r="A363" s="69"/>
      <c r="B363" s="70"/>
    </row>
    <row r="364" spans="1:2">
      <c r="A364" s="69"/>
      <c r="B364" s="70"/>
    </row>
    <row r="365" spans="1:2">
      <c r="A365" s="69"/>
      <c r="B365" s="70"/>
    </row>
    <row r="366" spans="1:2">
      <c r="A366" s="69"/>
      <c r="B366" s="70"/>
    </row>
    <row r="367" spans="1:2">
      <c r="A367" s="69"/>
      <c r="B367" s="70"/>
    </row>
    <row r="368" spans="1:2">
      <c r="A368" s="69"/>
      <c r="B368" s="70"/>
    </row>
    <row r="369" spans="1:2">
      <c r="A369" s="69"/>
      <c r="B369" s="70"/>
    </row>
    <row r="370" spans="1:2">
      <c r="A370" s="69"/>
      <c r="B370" s="70"/>
    </row>
    <row r="371" spans="1:2">
      <c r="A371" s="69"/>
      <c r="B371" s="70"/>
    </row>
    <row r="372" spans="1:2">
      <c r="A372" s="69"/>
      <c r="B372" s="70"/>
    </row>
    <row r="373" spans="1:2">
      <c r="A373" s="69"/>
      <c r="B373" s="70"/>
    </row>
    <row r="374" spans="1:2">
      <c r="A374" s="69"/>
      <c r="B374" s="70"/>
    </row>
    <row r="375" spans="1:2">
      <c r="A375" s="69"/>
      <c r="B375" s="70"/>
    </row>
    <row r="376" spans="1:2">
      <c r="A376" s="69"/>
      <c r="B376" s="70"/>
    </row>
    <row r="377" spans="1:2">
      <c r="A377" s="69"/>
      <c r="B377" s="70"/>
    </row>
    <row r="378" spans="1:2">
      <c r="A378" s="69"/>
      <c r="B378" s="70"/>
    </row>
    <row r="379" spans="1:2">
      <c r="A379" s="69"/>
      <c r="B379" s="70"/>
    </row>
    <row r="380" spans="1:2">
      <c r="A380" s="69"/>
      <c r="B380" s="70"/>
    </row>
    <row r="381" spans="1:2">
      <c r="A381" s="69"/>
      <c r="B381" s="70"/>
    </row>
    <row r="382" spans="1:2">
      <c r="A382" s="69"/>
      <c r="B382" s="70"/>
    </row>
    <row r="383" spans="1:2">
      <c r="A383" s="69"/>
      <c r="B383" s="70"/>
    </row>
    <row r="384" spans="1:2">
      <c r="A384" s="69"/>
      <c r="B384" s="70"/>
    </row>
    <row r="385" spans="1:2">
      <c r="A385" s="69"/>
      <c r="B385" s="70"/>
    </row>
    <row r="386" spans="1:2">
      <c r="A386" s="69"/>
      <c r="B386" s="70"/>
    </row>
    <row r="387" spans="1:2">
      <c r="A387" s="69"/>
      <c r="B387" s="70"/>
    </row>
    <row r="388" spans="1:2">
      <c r="A388" s="69"/>
      <c r="B388" s="70"/>
    </row>
    <row r="389" spans="1:2">
      <c r="A389" s="69"/>
      <c r="B389" s="70"/>
    </row>
    <row r="390" spans="1:2">
      <c r="A390" s="69"/>
      <c r="B390" s="70"/>
    </row>
    <row r="391" spans="1:2">
      <c r="A391" s="69"/>
      <c r="B391" s="70"/>
    </row>
    <row r="392" spans="1:2">
      <c r="A392" s="69"/>
      <c r="B392" s="70"/>
    </row>
    <row r="393" spans="1:2">
      <c r="A393" s="69"/>
      <c r="B393" s="70"/>
    </row>
    <row r="394" spans="1:2">
      <c r="A394" s="69"/>
      <c r="B394" s="70"/>
    </row>
    <row r="395" spans="1:2">
      <c r="A395" s="69"/>
      <c r="B395" s="70"/>
    </row>
    <row r="396" spans="1:2">
      <c r="A396" s="69"/>
      <c r="B396" s="70"/>
    </row>
    <row r="397" spans="1:2">
      <c r="A397" s="69"/>
      <c r="B397" s="70"/>
    </row>
    <row r="398" spans="1:2">
      <c r="A398" s="69"/>
      <c r="B398" s="70"/>
    </row>
    <row r="399" spans="1:2">
      <c r="A399" s="69"/>
      <c r="B399" s="70"/>
    </row>
    <row r="400" spans="1:2">
      <c r="A400" s="69"/>
      <c r="B400" s="70"/>
    </row>
    <row r="401" spans="1:2">
      <c r="A401" s="69"/>
      <c r="B401" s="70"/>
    </row>
    <row r="402" spans="1:2">
      <c r="A402" s="69"/>
      <c r="B402" s="70"/>
    </row>
    <row r="403" spans="1:2">
      <c r="A403" s="69"/>
      <c r="B403" s="70"/>
    </row>
    <row r="404" spans="1:2">
      <c r="A404" s="69"/>
      <c r="B404" s="70"/>
    </row>
    <row r="405" spans="1:2">
      <c r="A405" s="69"/>
      <c r="B405" s="70"/>
    </row>
    <row r="406" spans="1:2">
      <c r="A406" s="69"/>
      <c r="B406" s="70"/>
    </row>
    <row r="407" spans="1:2">
      <c r="A407" s="69"/>
      <c r="B407" s="70"/>
    </row>
    <row r="408" spans="1:2">
      <c r="A408" s="69"/>
      <c r="B408" s="70"/>
    </row>
    <row r="409" spans="1:2">
      <c r="A409" s="69"/>
      <c r="B409" s="70"/>
    </row>
    <row r="410" spans="1:2">
      <c r="A410" s="69"/>
      <c r="B410" s="70"/>
    </row>
    <row r="411" spans="1:2">
      <c r="A411" s="69"/>
      <c r="B411" s="70"/>
    </row>
    <row r="412" spans="1:2">
      <c r="A412" s="69"/>
      <c r="B412" s="70"/>
    </row>
    <row r="413" spans="1:2">
      <c r="A413" s="69"/>
      <c r="B413" s="70"/>
    </row>
    <row r="414" spans="1:2">
      <c r="A414" s="69"/>
      <c r="B414" s="70"/>
    </row>
    <row r="415" spans="1:2">
      <c r="A415" s="69"/>
      <c r="B415" s="70"/>
    </row>
    <row r="416" spans="1:2">
      <c r="A416" s="69"/>
      <c r="B416" s="70"/>
    </row>
    <row r="417" spans="1:2">
      <c r="A417" s="69"/>
      <c r="B417" s="70"/>
    </row>
    <row r="418" spans="1:2">
      <c r="A418" s="69"/>
      <c r="B418" s="70"/>
    </row>
    <row r="419" spans="1:2">
      <c r="A419" s="69"/>
      <c r="B419" s="70"/>
    </row>
    <row r="420" spans="1:2">
      <c r="A420" s="69"/>
      <c r="B420" s="70"/>
    </row>
    <row r="421" spans="1:2">
      <c r="A421" s="69"/>
      <c r="B421" s="70"/>
    </row>
    <row r="422" spans="1:2">
      <c r="A422" s="69"/>
      <c r="B422" s="70"/>
    </row>
    <row r="423" spans="1:2">
      <c r="A423" s="69"/>
      <c r="B423" s="70"/>
    </row>
    <row r="424" spans="1:2">
      <c r="A424" s="69"/>
      <c r="B424" s="70"/>
    </row>
    <row r="425" spans="1:2">
      <c r="A425" s="69"/>
      <c r="B425" s="70"/>
    </row>
    <row r="426" spans="1:2">
      <c r="A426" s="69"/>
      <c r="B426" s="70"/>
    </row>
    <row r="427" spans="1:2">
      <c r="A427" s="69"/>
      <c r="B427" s="70"/>
    </row>
    <row r="428" spans="1:2">
      <c r="A428" s="69"/>
      <c r="B428" s="70"/>
    </row>
    <row r="429" spans="1:2">
      <c r="A429" s="69"/>
      <c r="B429" s="70"/>
    </row>
    <row r="430" spans="1:2">
      <c r="A430" s="69"/>
      <c r="B430" s="70"/>
    </row>
    <row r="431" spans="1:2">
      <c r="A431" s="69"/>
      <c r="B431" s="70"/>
    </row>
    <row r="432" spans="1:2">
      <c r="A432" s="69"/>
      <c r="B432" s="70"/>
    </row>
    <row r="433" spans="1:2">
      <c r="A433" s="69"/>
      <c r="B433" s="70"/>
    </row>
    <row r="434" spans="1:2">
      <c r="A434" s="69"/>
      <c r="B434" s="70"/>
    </row>
    <row r="435" spans="1:2">
      <c r="A435" s="69"/>
      <c r="B435" s="70"/>
    </row>
    <row r="436" spans="1:2">
      <c r="A436" s="69"/>
      <c r="B436" s="70"/>
    </row>
    <row r="437" spans="1:2">
      <c r="A437" s="69"/>
      <c r="B437" s="70"/>
    </row>
    <row r="438" spans="1:2">
      <c r="A438" s="69"/>
      <c r="B438" s="70"/>
    </row>
    <row r="439" spans="1:2">
      <c r="A439" s="69"/>
      <c r="B439" s="70"/>
    </row>
    <row r="440" spans="1:2">
      <c r="A440" s="69"/>
      <c r="B440" s="70"/>
    </row>
    <row r="441" spans="1:2">
      <c r="A441" s="69"/>
      <c r="B441" s="70"/>
    </row>
    <row r="442" spans="1:2">
      <c r="A442" s="69"/>
      <c r="B442" s="70"/>
    </row>
    <row r="443" spans="1:2">
      <c r="A443" s="69"/>
      <c r="B443" s="70"/>
    </row>
    <row r="444" spans="1:2">
      <c r="A444" s="69"/>
      <c r="B444" s="70"/>
    </row>
    <row r="445" spans="1:2">
      <c r="A445" s="69"/>
      <c r="B445" s="70"/>
    </row>
    <row r="446" spans="1:2">
      <c r="A446" s="69"/>
      <c r="B446" s="70"/>
    </row>
    <row r="447" spans="1:2">
      <c r="A447" s="69"/>
      <c r="B447" s="70"/>
    </row>
    <row r="448" spans="1:2">
      <c r="A448" s="69"/>
      <c r="B448" s="70"/>
    </row>
    <row r="449" spans="1:2">
      <c r="A449" s="69"/>
      <c r="B449" s="70"/>
    </row>
    <row r="450" spans="1:2">
      <c r="A450" s="69"/>
      <c r="B450" s="70"/>
    </row>
    <row r="451" spans="1:2">
      <c r="A451" s="69"/>
      <c r="B451" s="70"/>
    </row>
    <row r="452" spans="1:2">
      <c r="A452" s="69"/>
      <c r="B452" s="70"/>
    </row>
    <row r="453" spans="1:2">
      <c r="A453" s="69"/>
      <c r="B453" s="70"/>
    </row>
    <row r="454" spans="1:2">
      <c r="A454" s="69"/>
      <c r="B454" s="70"/>
    </row>
    <row r="455" spans="1:2">
      <c r="A455" s="69"/>
      <c r="B455" s="70"/>
    </row>
    <row r="456" spans="1:2">
      <c r="A456" s="69"/>
      <c r="B456" s="70"/>
    </row>
    <row r="457" spans="1:2">
      <c r="A457" s="69"/>
      <c r="B457" s="70"/>
    </row>
    <row r="458" spans="1:2">
      <c r="A458" s="69"/>
      <c r="B458" s="70"/>
    </row>
    <row r="459" spans="1:2">
      <c r="A459" s="69"/>
      <c r="B459" s="70"/>
    </row>
    <row r="460" spans="1:2">
      <c r="A460" s="69"/>
      <c r="B460" s="70"/>
    </row>
    <row r="461" spans="1:2">
      <c r="A461" s="69"/>
      <c r="B461" s="70"/>
    </row>
    <row r="462" spans="1:2">
      <c r="A462" s="69"/>
      <c r="B462" s="70"/>
    </row>
    <row r="463" spans="1:2">
      <c r="A463" s="69"/>
      <c r="B463" s="70"/>
    </row>
    <row r="464" spans="1:2">
      <c r="A464" s="69"/>
      <c r="B464" s="70"/>
    </row>
    <row r="465" spans="1:2">
      <c r="A465" s="69"/>
      <c r="B465" s="70"/>
    </row>
    <row r="466" spans="1:2">
      <c r="A466" s="69"/>
      <c r="B466" s="70"/>
    </row>
    <row r="467" spans="1:2">
      <c r="A467" s="69"/>
      <c r="B467" s="70"/>
    </row>
    <row r="468" spans="1:2">
      <c r="A468" s="69"/>
      <c r="B468" s="70"/>
    </row>
    <row r="469" spans="1:2">
      <c r="A469" s="69"/>
      <c r="B469" s="70"/>
    </row>
    <row r="470" spans="1:2">
      <c r="A470" s="69"/>
      <c r="B470" s="70"/>
    </row>
    <row r="471" spans="1:2">
      <c r="A471" s="69"/>
      <c r="B471" s="70"/>
    </row>
    <row r="472" spans="1:2">
      <c r="A472" s="69"/>
      <c r="B472" s="70"/>
    </row>
    <row r="473" spans="1:2">
      <c r="A473" s="69"/>
      <c r="B473" s="70"/>
    </row>
    <row r="474" spans="1:2">
      <c r="A474" s="69"/>
      <c r="B474" s="70"/>
    </row>
    <row r="475" spans="1:2">
      <c r="A475" s="69"/>
      <c r="B475" s="70"/>
    </row>
    <row r="476" spans="1:2">
      <c r="A476" s="69"/>
      <c r="B476" s="70"/>
    </row>
    <row r="477" spans="1:2">
      <c r="A477" s="69"/>
      <c r="B477" s="70"/>
    </row>
    <row r="478" spans="1:2">
      <c r="A478" s="69"/>
      <c r="B478" s="70"/>
    </row>
    <row r="479" spans="1:2">
      <c r="A479" s="69"/>
      <c r="B479" s="70"/>
    </row>
    <row r="480" spans="1:2">
      <c r="A480" s="69"/>
      <c r="B480" s="70"/>
    </row>
    <row r="481" spans="1:2">
      <c r="A481" s="69"/>
      <c r="B481" s="70"/>
    </row>
    <row r="482" spans="1:2">
      <c r="A482" s="69"/>
      <c r="B482" s="70"/>
    </row>
    <row r="483" spans="1:2">
      <c r="A483" s="69"/>
      <c r="B483" s="70"/>
    </row>
    <row r="484" spans="1:2">
      <c r="A484" s="69"/>
      <c r="B484" s="70"/>
    </row>
    <row r="485" spans="1:2">
      <c r="A485" s="69"/>
      <c r="B485" s="70"/>
    </row>
    <row r="486" spans="1:2">
      <c r="A486" s="69"/>
      <c r="B486" s="70"/>
    </row>
    <row r="487" spans="1:2">
      <c r="A487" s="69"/>
      <c r="B487" s="70"/>
    </row>
    <row r="488" spans="1:2">
      <c r="A488" s="69"/>
      <c r="B488" s="70"/>
    </row>
    <row r="489" spans="1:2">
      <c r="A489" s="69"/>
      <c r="B489" s="70"/>
    </row>
    <row r="490" spans="1:2">
      <c r="A490" s="69"/>
      <c r="B490" s="70"/>
    </row>
    <row r="491" spans="1:2">
      <c r="A491" s="69"/>
      <c r="B491" s="70"/>
    </row>
    <row r="492" spans="1:2">
      <c r="A492" s="69"/>
      <c r="B492" s="70"/>
    </row>
    <row r="493" spans="1:2">
      <c r="A493" s="69"/>
      <c r="B493" s="70"/>
    </row>
    <row r="494" spans="1:2">
      <c r="A494" s="69"/>
      <c r="B494" s="70"/>
    </row>
    <row r="495" spans="1:2">
      <c r="A495" s="69"/>
      <c r="B495" s="70"/>
    </row>
    <row r="496" spans="1:2">
      <c r="A496" s="69"/>
      <c r="B496" s="70"/>
    </row>
    <row r="497" spans="1:2">
      <c r="A497" s="69"/>
      <c r="B497" s="70"/>
    </row>
    <row r="498" spans="1:2">
      <c r="A498" s="69"/>
      <c r="B498" s="70"/>
    </row>
    <row r="499" spans="1:2">
      <c r="A499" s="69"/>
      <c r="B499" s="70"/>
    </row>
    <row r="500" spans="1:2">
      <c r="A500" s="69"/>
      <c r="B500" s="70"/>
    </row>
    <row r="501" spans="1:2">
      <c r="A501" s="69"/>
      <c r="B501" s="70"/>
    </row>
    <row r="502" spans="1:2">
      <c r="A502" s="69"/>
      <c r="B502" s="70"/>
    </row>
    <row r="503" spans="1:2">
      <c r="A503" s="69"/>
      <c r="B503" s="70"/>
    </row>
    <row r="504" spans="1:2">
      <c r="A504" s="69"/>
      <c r="B504" s="70"/>
    </row>
    <row r="505" spans="1:2">
      <c r="A505" s="69"/>
      <c r="B505" s="70"/>
    </row>
    <row r="506" spans="1:2">
      <c r="A506" s="69"/>
      <c r="B506" s="70"/>
    </row>
    <row r="507" spans="1:2">
      <c r="A507" s="69"/>
      <c r="B507" s="70"/>
    </row>
    <row r="508" spans="1:2">
      <c r="A508" s="69"/>
      <c r="B508" s="70"/>
    </row>
    <row r="509" spans="1:2">
      <c r="A509" s="69"/>
      <c r="B509" s="70"/>
    </row>
    <row r="510" spans="1:2">
      <c r="A510" s="69"/>
      <c r="B510" s="70"/>
    </row>
    <row r="511" spans="1:2">
      <c r="A511" s="69"/>
      <c r="B511" s="70"/>
    </row>
    <row r="512" spans="1:2">
      <c r="A512" s="69"/>
      <c r="B512" s="70"/>
    </row>
    <row r="513" spans="1:2">
      <c r="A513" s="69"/>
      <c r="B513" s="70"/>
    </row>
    <row r="514" spans="1:2">
      <c r="A514" s="69"/>
      <c r="B514" s="70"/>
    </row>
    <row r="515" spans="1:2">
      <c r="A515" s="69"/>
      <c r="B515" s="70"/>
    </row>
    <row r="516" spans="1:2">
      <c r="A516" s="69"/>
      <c r="B516" s="70"/>
    </row>
    <row r="517" spans="1:2">
      <c r="A517" s="69"/>
      <c r="B517" s="70"/>
    </row>
    <row r="518" spans="1:2">
      <c r="A518" s="69"/>
      <c r="B518" s="70"/>
    </row>
    <row r="519" spans="1:2">
      <c r="A519" s="69"/>
      <c r="B519" s="70"/>
    </row>
    <row r="520" spans="1:2">
      <c r="A520" s="69"/>
      <c r="B520" s="70"/>
    </row>
    <row r="521" spans="1:2">
      <c r="A521" s="69"/>
      <c r="B521" s="70"/>
    </row>
    <row r="522" spans="1:2">
      <c r="A522" s="69"/>
      <c r="B522" s="70"/>
    </row>
    <row r="523" spans="1:2">
      <c r="A523" s="69"/>
      <c r="B523" s="70"/>
    </row>
    <row r="524" spans="1:2">
      <c r="A524" s="69"/>
      <c r="B524" s="70"/>
    </row>
    <row r="525" spans="1:2">
      <c r="A525" s="69"/>
      <c r="B525" s="70"/>
    </row>
    <row r="526" spans="1:2">
      <c r="A526" s="69"/>
      <c r="B526" s="70"/>
    </row>
    <row r="527" spans="1:2">
      <c r="A527" s="69"/>
      <c r="B527" s="70"/>
    </row>
    <row r="528" spans="1:2">
      <c r="A528" s="69"/>
      <c r="B528" s="70"/>
    </row>
    <row r="529" spans="1:2">
      <c r="A529" s="69"/>
      <c r="B529" s="70"/>
    </row>
    <row r="530" spans="1:2">
      <c r="A530" s="69"/>
      <c r="B530" s="70"/>
    </row>
    <row r="531" spans="1:2">
      <c r="A531" s="69"/>
      <c r="B531" s="70"/>
    </row>
    <row r="532" spans="1:2">
      <c r="A532" s="69"/>
      <c r="B532" s="70"/>
    </row>
    <row r="533" spans="1:2">
      <c r="A533" s="69"/>
      <c r="B533" s="70"/>
    </row>
    <row r="534" spans="1:2">
      <c r="A534" s="69"/>
      <c r="B534" s="70"/>
    </row>
    <row r="535" spans="1:2">
      <c r="A535" s="69"/>
      <c r="B535" s="70"/>
    </row>
    <row r="536" spans="1:2">
      <c r="A536" s="69"/>
      <c r="B536" s="70"/>
    </row>
    <row r="537" spans="1:2">
      <c r="A537" s="69"/>
      <c r="B537" s="70"/>
    </row>
    <row r="538" spans="1:2">
      <c r="A538" s="69"/>
      <c r="B538" s="70"/>
    </row>
    <row r="539" spans="1:2">
      <c r="A539" s="69"/>
      <c r="B539" s="70"/>
    </row>
    <row r="540" spans="1:2">
      <c r="A540" s="69"/>
      <c r="B540" s="70"/>
    </row>
    <row r="541" spans="1:2">
      <c r="A541" s="69"/>
      <c r="B541" s="70"/>
    </row>
    <row r="542" spans="1:2">
      <c r="A542" s="69"/>
      <c r="B542" s="70"/>
    </row>
    <row r="543" spans="1:2">
      <c r="A543" s="69"/>
      <c r="B543" s="70"/>
    </row>
    <row r="544" spans="1:2">
      <c r="A544" s="69"/>
      <c r="B544" s="70"/>
    </row>
    <row r="545" spans="1:2">
      <c r="A545" s="69"/>
      <c r="B545" s="70"/>
    </row>
    <row r="546" spans="1:2">
      <c r="A546" s="69"/>
      <c r="B546" s="70"/>
    </row>
    <row r="547" spans="1:2">
      <c r="A547" s="69"/>
      <c r="B547" s="70"/>
    </row>
    <row r="548" spans="1:2">
      <c r="A548" s="69"/>
      <c r="B548" s="70"/>
    </row>
    <row r="549" spans="1:2">
      <c r="A549" s="69"/>
      <c r="B549" s="70"/>
    </row>
    <row r="550" spans="1:2">
      <c r="A550" s="69"/>
      <c r="B550" s="70"/>
    </row>
    <row r="551" spans="1:2">
      <c r="A551" s="69"/>
      <c r="B551" s="70"/>
    </row>
    <row r="552" spans="1:2">
      <c r="A552" s="69"/>
      <c r="B552" s="70"/>
    </row>
    <row r="553" spans="1:2">
      <c r="A553" s="69"/>
      <c r="B553" s="70"/>
    </row>
    <row r="554" spans="1:2">
      <c r="A554" s="69"/>
      <c r="B554" s="70"/>
    </row>
    <row r="555" spans="1:2">
      <c r="A555" s="69"/>
      <c r="B555" s="70"/>
    </row>
    <row r="556" spans="1:2">
      <c r="A556" s="69"/>
      <c r="B556" s="70"/>
    </row>
    <row r="557" spans="1:2">
      <c r="A557" s="69"/>
      <c r="B557" s="70"/>
    </row>
    <row r="558" spans="1:2">
      <c r="A558" s="69"/>
      <c r="B558" s="70"/>
    </row>
    <row r="559" spans="1:2">
      <c r="A559" s="69"/>
      <c r="B559" s="70"/>
    </row>
    <row r="560" spans="1:2">
      <c r="A560" s="69"/>
      <c r="B560" s="70"/>
    </row>
    <row r="561" spans="1:2">
      <c r="A561" s="69"/>
      <c r="B561" s="70"/>
    </row>
    <row r="562" spans="1:2">
      <c r="A562" s="69"/>
      <c r="B562" s="70"/>
    </row>
    <row r="563" spans="1:2">
      <c r="A563" s="69"/>
      <c r="B563" s="70"/>
    </row>
    <row r="564" spans="1:2">
      <c r="A564" s="69"/>
      <c r="B564" s="70"/>
    </row>
    <row r="565" spans="1:2">
      <c r="A565" s="69"/>
      <c r="B565" s="70"/>
    </row>
    <row r="566" spans="1:2">
      <c r="A566" s="69"/>
      <c r="B566" s="70"/>
    </row>
    <row r="567" spans="1:2">
      <c r="A567" s="69"/>
      <c r="B567" s="70"/>
    </row>
    <row r="568" spans="1:2">
      <c r="A568" s="69"/>
      <c r="B568" s="70"/>
    </row>
    <row r="569" spans="1:2">
      <c r="A569" s="69"/>
      <c r="B569" s="70"/>
    </row>
    <row r="570" spans="1:2">
      <c r="A570" s="69"/>
      <c r="B570" s="70"/>
    </row>
    <row r="571" spans="1:2">
      <c r="A571" s="69"/>
      <c r="B571" s="70"/>
    </row>
    <row r="572" spans="1:2">
      <c r="A572" s="69"/>
      <c r="B572" s="70"/>
    </row>
    <row r="573" spans="1:2">
      <c r="A573" s="69"/>
      <c r="B573" s="70"/>
    </row>
    <row r="574" spans="1:2">
      <c r="A574" s="69"/>
      <c r="B574" s="70"/>
    </row>
    <row r="575" spans="1:2">
      <c r="A575" s="69"/>
      <c r="B575" s="70"/>
    </row>
    <row r="576" spans="1:2">
      <c r="A576" s="69"/>
      <c r="B576" s="70"/>
    </row>
    <row r="577" spans="1:2">
      <c r="A577" s="69"/>
      <c r="B577" s="70"/>
    </row>
    <row r="578" spans="1:2">
      <c r="A578" s="69"/>
      <c r="B578" s="70"/>
    </row>
    <row r="579" spans="1:2">
      <c r="A579" s="69"/>
      <c r="B579" s="70"/>
    </row>
    <row r="580" spans="1:2">
      <c r="A580" s="69"/>
      <c r="B580" s="70"/>
    </row>
    <row r="581" spans="1:2">
      <c r="A581" s="69"/>
      <c r="B581" s="70"/>
    </row>
    <row r="582" spans="1:2">
      <c r="A582" s="69"/>
      <c r="B582" s="70"/>
    </row>
    <row r="583" spans="1:2">
      <c r="A583" s="69"/>
      <c r="B583" s="70"/>
    </row>
    <row r="584" spans="1:2">
      <c r="A584" s="69"/>
      <c r="B584" s="70"/>
    </row>
    <row r="585" spans="1:2">
      <c r="A585" s="69"/>
      <c r="B585" s="70"/>
    </row>
    <row r="586" spans="1:2">
      <c r="A586" s="69"/>
      <c r="B586" s="70"/>
    </row>
    <row r="587" spans="1:2">
      <c r="A587" s="69"/>
      <c r="B587" s="70"/>
    </row>
    <row r="588" spans="1:2">
      <c r="A588" s="69"/>
      <c r="B588" s="70"/>
    </row>
    <row r="589" spans="1:2">
      <c r="A589" s="69"/>
      <c r="B589" s="70"/>
    </row>
    <row r="590" spans="1:2">
      <c r="A590" s="69"/>
      <c r="B590" s="70"/>
    </row>
    <row r="591" spans="1:2">
      <c r="A591" s="69"/>
      <c r="B591" s="70"/>
    </row>
    <row r="592" spans="1:2">
      <c r="A592" s="69"/>
      <c r="B592" s="70"/>
    </row>
    <row r="593" spans="1:2">
      <c r="A593" s="69"/>
      <c r="B593" s="70"/>
    </row>
    <row r="594" spans="1:2">
      <c r="A594" s="69"/>
      <c r="B594" s="70"/>
    </row>
    <row r="595" spans="1:2">
      <c r="A595" s="69"/>
      <c r="B595" s="70"/>
    </row>
    <row r="596" spans="1:2">
      <c r="A596" s="69"/>
      <c r="B596" s="70"/>
    </row>
    <row r="597" spans="1:2">
      <c r="A597" s="69"/>
      <c r="B597" s="70"/>
    </row>
    <row r="598" spans="1:2">
      <c r="A598" s="69"/>
      <c r="B598" s="70"/>
    </row>
    <row r="599" spans="1:2">
      <c r="A599" s="69"/>
      <c r="B599" s="70"/>
    </row>
    <row r="600" spans="1:2">
      <c r="A600" s="69"/>
      <c r="B600" s="70"/>
    </row>
    <row r="601" spans="1:2">
      <c r="A601" s="69"/>
      <c r="B601" s="70"/>
    </row>
    <row r="602" spans="1:2">
      <c r="A602" s="69"/>
      <c r="B602" s="70"/>
    </row>
    <row r="603" spans="1:2">
      <c r="A603" s="69"/>
      <c r="B603" s="70"/>
    </row>
    <row r="604" spans="1:2">
      <c r="A604" s="69"/>
      <c r="B604" s="70"/>
    </row>
    <row r="605" spans="1:2">
      <c r="A605" s="69"/>
      <c r="B605" s="70"/>
    </row>
    <row r="606" spans="1:2">
      <c r="A606" s="69"/>
      <c r="B606" s="70"/>
    </row>
    <row r="607" spans="1:2">
      <c r="A607" s="69"/>
      <c r="B607" s="70"/>
    </row>
    <row r="608" spans="1:2">
      <c r="A608" s="69"/>
      <c r="B608" s="70"/>
    </row>
    <row r="609" spans="1:2">
      <c r="A609" s="69"/>
      <c r="B609" s="70"/>
    </row>
    <row r="610" spans="1:2">
      <c r="A610" s="69"/>
      <c r="B610" s="70"/>
    </row>
    <row r="611" spans="1:2">
      <c r="A611" s="69"/>
      <c r="B611" s="70"/>
    </row>
    <row r="612" spans="1:2">
      <c r="A612" s="69"/>
      <c r="B612" s="70"/>
    </row>
    <row r="613" spans="1:2">
      <c r="A613" s="69"/>
      <c r="B613" s="70"/>
    </row>
    <row r="614" spans="1:2">
      <c r="A614" s="69"/>
      <c r="B614" s="70"/>
    </row>
    <row r="615" spans="1:2">
      <c r="A615" s="69"/>
      <c r="B615" s="70"/>
    </row>
    <row r="616" spans="1:2">
      <c r="A616" s="69"/>
      <c r="B616" s="70"/>
    </row>
    <row r="617" spans="1:2">
      <c r="A617" s="69"/>
      <c r="B617" s="70"/>
    </row>
    <row r="618" spans="1:2">
      <c r="A618" s="69"/>
      <c r="B618" s="70"/>
    </row>
    <row r="619" spans="1:2">
      <c r="A619" s="69"/>
      <c r="B619" s="70"/>
    </row>
    <row r="620" spans="1:2">
      <c r="A620" s="69"/>
      <c r="B620" s="70"/>
    </row>
    <row r="621" spans="1:2">
      <c r="A621" s="69"/>
      <c r="B621" s="70"/>
    </row>
    <row r="622" spans="1:2">
      <c r="A622" s="69"/>
      <c r="B622" s="70"/>
    </row>
    <row r="623" spans="1:2">
      <c r="A623" s="69"/>
      <c r="B623" s="70"/>
    </row>
    <row r="624" spans="1:2">
      <c r="A624" s="69"/>
      <c r="B624" s="70"/>
    </row>
    <row r="625" spans="1:2">
      <c r="A625" s="69"/>
      <c r="B625" s="70"/>
    </row>
    <row r="626" spans="1:2">
      <c r="A626" s="69"/>
      <c r="B626" s="70"/>
    </row>
    <row r="627" spans="1:2">
      <c r="A627" s="69"/>
      <c r="B627" s="70"/>
    </row>
    <row r="628" spans="1:2">
      <c r="A628" s="69"/>
      <c r="B628" s="70"/>
    </row>
    <row r="629" spans="1:2">
      <c r="A629" s="69"/>
      <c r="B629" s="70"/>
    </row>
    <row r="630" spans="1:2">
      <c r="A630" s="69"/>
      <c r="B630" s="70"/>
    </row>
    <row r="631" spans="1:2">
      <c r="A631" s="69"/>
      <c r="B631" s="70"/>
    </row>
    <row r="632" spans="1:2">
      <c r="A632" s="69"/>
      <c r="B632" s="70"/>
    </row>
    <row r="633" spans="1:2">
      <c r="A633" s="69"/>
      <c r="B633" s="70"/>
    </row>
    <row r="634" spans="1:2">
      <c r="A634" s="69"/>
      <c r="B634" s="70"/>
    </row>
    <row r="635" spans="1:2">
      <c r="A635" s="69"/>
      <c r="B635" s="70"/>
    </row>
    <row r="636" spans="1:2">
      <c r="A636" s="69"/>
      <c r="B636" s="70"/>
    </row>
    <row r="637" spans="1:2">
      <c r="A637" s="69"/>
      <c r="B637" s="70"/>
    </row>
    <row r="638" spans="1:2">
      <c r="A638" s="69"/>
      <c r="B638" s="70"/>
    </row>
    <row r="639" spans="1:2">
      <c r="A639" s="69"/>
      <c r="B639" s="70"/>
    </row>
    <row r="640" spans="1:2">
      <c r="A640" s="69"/>
      <c r="B640" s="70"/>
    </row>
    <row r="641" spans="1:2">
      <c r="A641" s="69"/>
      <c r="B641" s="70"/>
    </row>
    <row r="642" spans="1:2">
      <c r="A642" s="69"/>
      <c r="B642" s="70"/>
    </row>
    <row r="643" spans="1:2">
      <c r="A643" s="69"/>
      <c r="B643" s="70"/>
    </row>
    <row r="644" spans="1:2">
      <c r="A644" s="69"/>
      <c r="B644" s="70"/>
    </row>
    <row r="645" spans="1:2">
      <c r="A645" s="69"/>
      <c r="B645" s="70"/>
    </row>
    <row r="646" spans="1:2">
      <c r="A646" s="69"/>
      <c r="B646" s="70"/>
    </row>
    <row r="647" spans="1:2">
      <c r="A647" s="69"/>
      <c r="B647" s="70"/>
    </row>
    <row r="648" spans="1:2">
      <c r="A648" s="69"/>
      <c r="B648" s="70"/>
    </row>
  </sheetData>
  <sheetProtection selectLockedCells="1"/>
  <mergeCells count="2">
    <mergeCell ref="C1:N1"/>
    <mergeCell ref="Z1:AD1"/>
  </mergeCells>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BF58"/>
  <sheetViews>
    <sheetView showGridLines="0" tabSelected="1" view="pageBreakPreview" zoomScale="75" zoomScaleNormal="75" zoomScaleSheetLayoutView="75" workbookViewId="0">
      <pane xSplit="4" ySplit="12" topLeftCell="E13" activePane="bottomRight" state="frozen"/>
      <selection activeCell="B12" sqref="B12"/>
      <selection pane="topRight" activeCell="B12" sqref="B12"/>
      <selection pane="bottomLeft" activeCell="B12" sqref="B12"/>
      <selection pane="bottomRight" activeCell="C13" sqref="C13"/>
    </sheetView>
  </sheetViews>
  <sheetFormatPr baseColWidth="10" defaultColWidth="11" defaultRowHeight="14"/>
  <cols>
    <col min="1" max="1" width="1.5" style="4" customWidth="1"/>
    <col min="2" max="2" width="3.83203125" style="4" bestFit="1" customWidth="1"/>
    <col min="3" max="3" width="17.33203125" style="4" customWidth="1"/>
    <col min="4" max="4" width="7.1640625" style="4" customWidth="1"/>
    <col min="5" max="5" width="18.33203125" style="4" bestFit="1" customWidth="1"/>
    <col min="6" max="6" width="5" style="4" customWidth="1"/>
    <col min="7" max="7" width="18.33203125" style="4" bestFit="1" customWidth="1"/>
    <col min="8" max="8" width="1.5" style="4" customWidth="1"/>
    <col min="9" max="9" width="12.5" style="4" customWidth="1"/>
    <col min="10" max="11" width="1.5" style="4" customWidth="1"/>
    <col min="12" max="12" width="10" style="4" customWidth="1"/>
    <col min="13" max="13" width="2.83203125" style="4" bestFit="1" customWidth="1"/>
    <col min="14" max="14" width="9.5" style="4" bestFit="1" customWidth="1"/>
    <col min="15" max="15" width="16.83203125" style="65" customWidth="1"/>
    <col min="16" max="16" width="12.6640625" style="4" customWidth="1"/>
    <col min="17" max="18" width="16.83203125" style="4" customWidth="1"/>
    <col min="19" max="19" width="12.6640625" style="4" customWidth="1"/>
    <col min="20" max="20" width="14.6640625" style="4" bestFit="1" customWidth="1"/>
    <col min="21" max="21" width="12.6640625" style="4" customWidth="1"/>
    <col min="22" max="22" width="50.5" style="4" customWidth="1"/>
    <col min="23" max="23" width="3.5" style="4" customWidth="1"/>
    <col min="24" max="24" width="11" style="4"/>
    <col min="25" max="25" width="58.33203125" style="4" bestFit="1" customWidth="1"/>
    <col min="26" max="27" width="11" style="4"/>
    <col min="28" max="29" width="12.5" style="4" customWidth="1"/>
    <col min="30" max="33" width="19.1640625" style="4" customWidth="1"/>
    <col min="34" max="39" width="11" style="4"/>
    <col min="40" max="40" width="42.5" style="4" customWidth="1"/>
    <col min="41" max="16384" width="11" style="4"/>
  </cols>
  <sheetData>
    <row r="1" spans="1:58">
      <c r="C1" s="1" t="s">
        <v>172</v>
      </c>
      <c r="O1" s="4"/>
    </row>
    <row r="2" spans="1:58" ht="21" customHeight="1">
      <c r="D2" s="1"/>
      <c r="E2" s="34"/>
      <c r="F2" s="247" t="s">
        <v>159</v>
      </c>
      <c r="G2" s="247"/>
      <c r="H2" s="247"/>
      <c r="I2" s="247"/>
      <c r="J2" s="247"/>
      <c r="K2" s="247"/>
      <c r="L2" s="247"/>
      <c r="M2" s="247"/>
      <c r="N2" s="247"/>
      <c r="O2" s="247"/>
      <c r="P2" s="247"/>
      <c r="Q2" s="247"/>
      <c r="R2" s="247"/>
      <c r="S2" s="247"/>
      <c r="T2" s="247"/>
      <c r="U2" s="247"/>
      <c r="V2" s="247"/>
      <c r="AB2" s="207"/>
      <c r="AC2" s="207"/>
      <c r="AD2" s="207"/>
      <c r="AE2" s="207"/>
      <c r="AF2" s="207"/>
      <c r="AG2" s="207"/>
    </row>
    <row r="3" spans="1:58" ht="14.25" customHeight="1">
      <c r="C3" s="2"/>
      <c r="D3" s="2"/>
      <c r="E3" s="2"/>
      <c r="F3" s="2"/>
      <c r="G3" s="2"/>
      <c r="H3" s="2"/>
      <c r="I3" s="2"/>
      <c r="J3" s="2"/>
      <c r="K3" s="2"/>
      <c r="L3" s="2"/>
      <c r="M3" s="2"/>
      <c r="N3" s="2"/>
      <c r="O3" s="2"/>
      <c r="P3" s="2"/>
      <c r="AB3" s="207"/>
      <c r="AC3" s="207"/>
      <c r="AD3" s="207"/>
      <c r="AE3" s="254"/>
      <c r="AF3" s="207"/>
      <c r="AG3" s="207"/>
    </row>
    <row r="4" spans="1:58" ht="17.25" customHeight="1">
      <c r="C4" s="258" t="s">
        <v>77</v>
      </c>
      <c r="D4" s="258"/>
      <c r="E4" s="259" t="s">
        <v>133</v>
      </c>
      <c r="F4" s="259"/>
      <c r="G4" s="259"/>
      <c r="H4" s="259"/>
      <c r="I4" s="259"/>
      <c r="J4" s="259"/>
      <c r="K4" s="259"/>
      <c r="L4" s="259"/>
      <c r="M4" s="259"/>
      <c r="N4" s="259"/>
      <c r="O4" s="259"/>
      <c r="P4" s="2"/>
      <c r="R4" s="39" t="s">
        <v>78</v>
      </c>
      <c r="S4" s="248"/>
      <c r="T4" s="248"/>
      <c r="U4" s="248"/>
      <c r="V4" s="248"/>
      <c r="AB4" s="207"/>
      <c r="AC4" s="207"/>
      <c r="AD4" s="207"/>
      <c r="AE4" s="254"/>
      <c r="AF4" s="207"/>
      <c r="AG4" s="207"/>
    </row>
    <row r="5" spans="1:58" ht="15">
      <c r="A5"/>
      <c r="B5"/>
      <c r="C5" s="255"/>
      <c r="D5" s="255"/>
      <c r="E5"/>
      <c r="F5" s="17"/>
      <c r="G5" s="17"/>
      <c r="H5" s="17"/>
      <c r="I5" s="17"/>
      <c r="J5" s="17"/>
      <c r="K5" s="17"/>
      <c r="L5" s="17"/>
      <c r="M5" s="17"/>
      <c r="N5" s="17"/>
      <c r="O5" s="148"/>
      <c r="P5" s="2"/>
      <c r="R5" s="91" t="s">
        <v>79</v>
      </c>
      <c r="S5" s="249"/>
      <c r="T5" s="249"/>
      <c r="U5" s="249"/>
      <c r="V5" s="249"/>
      <c r="AB5" s="32"/>
      <c r="AC5" s="32"/>
      <c r="AD5" s="32"/>
      <c r="AE5" s="71"/>
      <c r="AF5" s="32"/>
      <c r="AG5" s="32"/>
    </row>
    <row r="6" spans="1:58" ht="15">
      <c r="C6" s="257" t="s">
        <v>175</v>
      </c>
      <c r="D6" s="257"/>
      <c r="E6" s="256"/>
      <c r="F6" s="256"/>
      <c r="G6" s="256"/>
      <c r="H6" s="256"/>
      <c r="I6" s="256"/>
      <c r="J6" s="256"/>
      <c r="K6" s="256"/>
      <c r="L6" s="256"/>
      <c r="M6" s="256"/>
      <c r="N6" s="256"/>
      <c r="O6" s="256"/>
      <c r="P6" s="149"/>
      <c r="R6" s="91" t="s">
        <v>80</v>
      </c>
      <c r="S6" s="249"/>
      <c r="T6" s="249"/>
      <c r="U6" s="249"/>
      <c r="V6" s="249"/>
      <c r="AC6" s="16"/>
      <c r="AO6" s="16"/>
      <c r="AR6" s="17"/>
      <c r="AS6" s="17"/>
    </row>
    <row r="7" spans="1:58" ht="17.25" customHeight="1">
      <c r="C7"/>
      <c r="D7"/>
      <c r="E7"/>
      <c r="F7"/>
      <c r="G7"/>
      <c r="H7"/>
      <c r="I7"/>
      <c r="J7"/>
      <c r="K7"/>
      <c r="L7"/>
      <c r="M7"/>
      <c r="N7"/>
      <c r="O7" s="2"/>
      <c r="P7" s="2"/>
      <c r="R7" s="39" t="s">
        <v>81</v>
      </c>
      <c r="S7" s="246"/>
      <c r="T7" s="246"/>
      <c r="U7" s="246"/>
      <c r="V7" s="246"/>
      <c r="AC7" s="16"/>
      <c r="AO7" s="16"/>
      <c r="AR7" s="17"/>
      <c r="AS7" s="17"/>
    </row>
    <row r="8" spans="1:58" ht="17.25" customHeight="1" thickBot="1">
      <c r="C8" s="2"/>
      <c r="D8" s="2"/>
      <c r="E8" s="2"/>
      <c r="F8" s="2"/>
      <c r="G8" s="2"/>
      <c r="H8" s="2"/>
      <c r="I8" s="2"/>
      <c r="J8" s="2"/>
      <c r="K8" s="2"/>
      <c r="L8" s="2"/>
      <c r="M8" s="2"/>
      <c r="N8" s="2"/>
      <c r="O8" s="2"/>
      <c r="P8" s="2"/>
      <c r="S8" s="250" t="s">
        <v>82</v>
      </c>
      <c r="T8" s="250"/>
      <c r="U8" s="250"/>
      <c r="V8" s="250"/>
      <c r="AC8" s="16"/>
      <c r="AO8" s="16"/>
    </row>
    <row r="9" spans="1:58" ht="21.75" customHeight="1">
      <c r="C9" s="72"/>
      <c r="D9" s="74"/>
      <c r="E9" s="251" t="s">
        <v>83</v>
      </c>
      <c r="F9" s="252"/>
      <c r="G9" s="252"/>
      <c r="H9" s="252"/>
      <c r="I9" s="252"/>
      <c r="J9" s="252"/>
      <c r="K9" s="252"/>
      <c r="L9" s="252"/>
      <c r="M9" s="252"/>
      <c r="N9" s="252"/>
      <c r="O9" s="252"/>
      <c r="P9" s="252"/>
      <c r="Q9" s="252"/>
      <c r="R9" s="252"/>
      <c r="S9" s="252"/>
      <c r="T9" s="252"/>
      <c r="U9" s="252"/>
      <c r="V9" s="252"/>
      <c r="W9" s="253"/>
      <c r="AC9" s="16"/>
      <c r="AO9" s="16"/>
    </row>
    <row r="10" spans="1:58" ht="16.5" customHeight="1">
      <c r="C10" s="81"/>
      <c r="D10" s="82"/>
      <c r="E10" s="231" t="s">
        <v>84</v>
      </c>
      <c r="F10" s="231"/>
      <c r="G10" s="231"/>
      <c r="H10" s="231"/>
      <c r="I10" s="231"/>
      <c r="J10" s="231"/>
      <c r="K10" s="231"/>
      <c r="L10" s="231"/>
      <c r="M10" s="231"/>
      <c r="N10" s="227"/>
      <c r="O10" s="231"/>
      <c r="P10" s="231"/>
      <c r="Q10" s="231"/>
      <c r="R10" s="231"/>
      <c r="S10" s="227"/>
      <c r="T10" s="234" t="s">
        <v>85</v>
      </c>
      <c r="U10" s="236" t="s">
        <v>86</v>
      </c>
      <c r="V10" s="239" t="s">
        <v>87</v>
      </c>
      <c r="W10" s="240"/>
      <c r="AC10" s="16"/>
      <c r="AO10" s="16"/>
      <c r="AV10" s="17"/>
      <c r="AW10" s="17"/>
      <c r="AX10" s="17"/>
      <c r="AY10" s="17"/>
      <c r="AZ10" s="17"/>
      <c r="BA10" s="17"/>
      <c r="BB10" s="17"/>
      <c r="BC10" s="17"/>
      <c r="BD10" s="17"/>
      <c r="BE10" s="17"/>
      <c r="BF10" s="17"/>
    </row>
    <row r="11" spans="1:58" ht="30.5" customHeight="1">
      <c r="C11" s="81"/>
      <c r="D11" s="82"/>
      <c r="E11" s="230" t="s">
        <v>88</v>
      </c>
      <c r="F11" s="230"/>
      <c r="G11" s="226" t="s">
        <v>89</v>
      </c>
      <c r="H11" s="60"/>
      <c r="I11" s="41" t="s">
        <v>90</v>
      </c>
      <c r="J11" s="61"/>
      <c r="K11" s="228" t="s">
        <v>91</v>
      </c>
      <c r="L11" s="230" t="s">
        <v>92</v>
      </c>
      <c r="M11" s="226" t="s">
        <v>93</v>
      </c>
      <c r="N11" s="226" t="s">
        <v>94</v>
      </c>
      <c r="O11" s="232" t="s">
        <v>95</v>
      </c>
      <c r="P11" s="233"/>
      <c r="Q11" s="243" t="s">
        <v>179</v>
      </c>
      <c r="R11" s="244"/>
      <c r="S11" s="245"/>
      <c r="T11" s="234"/>
      <c r="U11" s="237"/>
      <c r="V11" s="239"/>
      <c r="W11" s="240"/>
      <c r="AC11" s="16"/>
      <c r="AE11" s="2"/>
      <c r="AF11" s="18"/>
      <c r="AG11" s="2"/>
      <c r="AO11" s="16"/>
      <c r="AV11" s="17"/>
      <c r="AW11" s="17"/>
      <c r="AX11" s="17"/>
      <c r="AY11" s="17"/>
      <c r="AZ11" s="17"/>
      <c r="BA11" s="17"/>
      <c r="BB11" s="17"/>
      <c r="BC11" s="17"/>
      <c r="BD11" s="17"/>
      <c r="BE11" s="17"/>
      <c r="BF11" s="17"/>
    </row>
    <row r="12" spans="1:58" ht="27" customHeight="1">
      <c r="B12" s="105" t="s">
        <v>135</v>
      </c>
      <c r="C12" s="100" t="s">
        <v>134</v>
      </c>
      <c r="D12" s="77" t="s">
        <v>96</v>
      </c>
      <c r="E12" s="231"/>
      <c r="F12" s="231"/>
      <c r="G12" s="227"/>
      <c r="H12" s="60" t="s">
        <v>91</v>
      </c>
      <c r="I12" s="41" t="s">
        <v>92</v>
      </c>
      <c r="J12" s="61" t="s">
        <v>93</v>
      </c>
      <c r="K12" s="229"/>
      <c r="L12" s="231"/>
      <c r="M12" s="227"/>
      <c r="N12" s="227"/>
      <c r="O12" s="62" t="s">
        <v>97</v>
      </c>
      <c r="P12" s="62" t="s">
        <v>98</v>
      </c>
      <c r="Q12" s="63" t="s">
        <v>97</v>
      </c>
      <c r="R12" s="63" t="s">
        <v>99</v>
      </c>
      <c r="S12" s="62" t="s">
        <v>98</v>
      </c>
      <c r="T12" s="235"/>
      <c r="U12" s="238"/>
      <c r="V12" s="241"/>
      <c r="W12" s="242"/>
      <c r="AB12" s="2"/>
      <c r="AC12" s="9"/>
      <c r="AD12" s="18"/>
      <c r="AE12" s="2"/>
      <c r="AF12" s="2"/>
      <c r="AG12" s="2"/>
      <c r="AM12" s="18"/>
      <c r="AO12" s="9"/>
      <c r="AV12" s="17"/>
      <c r="AW12" s="17"/>
      <c r="AX12" s="17"/>
      <c r="AY12" s="17"/>
      <c r="AZ12" s="17"/>
      <c r="BA12" s="17"/>
      <c r="BB12" s="17"/>
      <c r="BC12" s="17"/>
      <c r="BD12" s="17"/>
      <c r="BE12" s="17"/>
      <c r="BF12" s="17"/>
    </row>
    <row r="13" spans="1:58" ht="23.5" customHeight="1">
      <c r="B13" s="106">
        <v>1</v>
      </c>
      <c r="C13" s="110"/>
      <c r="D13" s="136" t="str">
        <f>IF(C13="","",TEXT(C13,"aaa"))</f>
        <v/>
      </c>
      <c r="E13" s="111"/>
      <c r="F13" s="112" t="s">
        <v>100</v>
      </c>
      <c r="G13" s="113"/>
      <c r="H13" s="114" t="s">
        <v>101</v>
      </c>
      <c r="I13" s="115"/>
      <c r="J13" s="116" t="s">
        <v>102</v>
      </c>
      <c r="K13" s="114" t="s">
        <v>101</v>
      </c>
      <c r="L13" s="117">
        <f>G13-E13-I13</f>
        <v>0</v>
      </c>
      <c r="M13" s="116" t="s">
        <v>102</v>
      </c>
      <c r="N13" s="118">
        <f>ROUND(HOUR(L13),0)</f>
        <v>0</v>
      </c>
      <c r="O13" s="119" t="str">
        <f>IF(N13=0,"",IFERROR(VLOOKUP($S$5&amp;$S$6,時間単価,2,0),""))</f>
        <v/>
      </c>
      <c r="P13" s="120" t="str">
        <f>IF(N13=0,"",O13*N13)</f>
        <v/>
      </c>
      <c r="Q13" s="121"/>
      <c r="R13" s="121"/>
      <c r="S13" s="120" t="str">
        <f>IF(N13=0,"",IF(Q13="",R13,Q13*N13))</f>
        <v/>
      </c>
      <c r="T13" s="92"/>
      <c r="U13" s="120" t="str">
        <f t="shared" ref="U13:U41" si="0">IF(T13="","",IF(AND(T13="内規",P13&gt;S13),S13,P13))</f>
        <v/>
      </c>
      <c r="V13" s="224"/>
      <c r="W13" s="225"/>
      <c r="X13" s="19"/>
      <c r="Y13" s="19"/>
      <c r="AB13" s="2"/>
      <c r="AC13" s="9"/>
      <c r="AD13" s="18"/>
      <c r="AE13" s="2"/>
      <c r="AF13" s="18"/>
      <c r="AG13" s="2"/>
      <c r="AM13" s="18"/>
      <c r="AO13" s="9"/>
    </row>
    <row r="14" spans="1:58" ht="23.5" customHeight="1">
      <c r="B14" s="106">
        <v>2</v>
      </c>
      <c r="C14" s="110"/>
      <c r="D14" s="136" t="str">
        <f t="shared" ref="D14:D42" si="1">IF(C14="","",TEXT(C14,"aaa"))</f>
        <v/>
      </c>
      <c r="E14" s="111"/>
      <c r="F14" s="112" t="s">
        <v>100</v>
      </c>
      <c r="G14" s="113"/>
      <c r="H14" s="114" t="s">
        <v>101</v>
      </c>
      <c r="I14" s="111"/>
      <c r="J14" s="116" t="s">
        <v>102</v>
      </c>
      <c r="K14" s="114" t="s">
        <v>101</v>
      </c>
      <c r="L14" s="117">
        <f t="shared" ref="L14:L41" si="2">G14-E14-I14</f>
        <v>0</v>
      </c>
      <c r="M14" s="116" t="s">
        <v>102</v>
      </c>
      <c r="N14" s="118">
        <f t="shared" ref="N14:N41" si="3">ROUND(HOUR(L14),0)</f>
        <v>0</v>
      </c>
      <c r="O14" s="119" t="str">
        <f t="shared" ref="O14:O41" si="4">IF(N14=0,"",IFERROR(VLOOKUP($S$5&amp;$S$6,時間単価,2,0),""))</f>
        <v/>
      </c>
      <c r="P14" s="120" t="str">
        <f t="shared" ref="P14:P41" si="5">IF(N14=0,"",O14*N14)</f>
        <v/>
      </c>
      <c r="Q14" s="121"/>
      <c r="R14" s="121"/>
      <c r="S14" s="120" t="str">
        <f t="shared" ref="S14:S41" si="6">IF(N14=0,"",IF(Q14="",R14,Q14*N14))</f>
        <v/>
      </c>
      <c r="T14" s="92"/>
      <c r="U14" s="120" t="str">
        <f t="shared" si="0"/>
        <v/>
      </c>
      <c r="V14" s="224"/>
      <c r="W14" s="225"/>
      <c r="X14" s="44"/>
      <c r="Y14" s="19"/>
      <c r="AB14" s="2"/>
      <c r="AC14" s="9"/>
      <c r="AD14" s="18"/>
      <c r="AE14" s="2"/>
      <c r="AF14" s="2"/>
      <c r="AG14" s="2"/>
      <c r="AM14" s="18"/>
      <c r="AO14" s="9"/>
    </row>
    <row r="15" spans="1:58" ht="23.5" customHeight="1">
      <c r="B15" s="106">
        <v>3</v>
      </c>
      <c r="C15" s="110"/>
      <c r="D15" s="136" t="str">
        <f t="shared" si="1"/>
        <v/>
      </c>
      <c r="E15" s="111"/>
      <c r="F15" s="112" t="s">
        <v>100</v>
      </c>
      <c r="G15" s="113"/>
      <c r="H15" s="114" t="s">
        <v>101</v>
      </c>
      <c r="I15" s="111"/>
      <c r="J15" s="116" t="s">
        <v>102</v>
      </c>
      <c r="K15" s="114" t="s">
        <v>101</v>
      </c>
      <c r="L15" s="117">
        <f>G15-E15-I15</f>
        <v>0</v>
      </c>
      <c r="M15" s="116" t="s">
        <v>102</v>
      </c>
      <c r="N15" s="118">
        <f>ROUND(HOUR(L15),0)</f>
        <v>0</v>
      </c>
      <c r="O15" s="119" t="str">
        <f t="shared" si="4"/>
        <v/>
      </c>
      <c r="P15" s="120" t="str">
        <f>IF(N15=0,"",O15*N15)</f>
        <v/>
      </c>
      <c r="Q15" s="121"/>
      <c r="R15" s="121"/>
      <c r="S15" s="120" t="str">
        <f>IF(N15=0,"",IF(Q15="",R15,Q15*N15))</f>
        <v/>
      </c>
      <c r="T15" s="92"/>
      <c r="U15" s="120" t="str">
        <f>IF(T15="","",IF(AND(T15="内規",P15&gt;S15),S15,P15))</f>
        <v/>
      </c>
      <c r="V15" s="224"/>
      <c r="W15" s="225"/>
      <c r="X15" s="19"/>
      <c r="Y15" s="3"/>
      <c r="Z15" s="2"/>
      <c r="AA15" s="20"/>
      <c r="AB15" s="2"/>
      <c r="AC15" s="9"/>
      <c r="AD15" s="18"/>
      <c r="AE15" s="2"/>
      <c r="AF15" s="20"/>
      <c r="AG15" s="2"/>
      <c r="AM15" s="18"/>
      <c r="AO15" s="9"/>
      <c r="AS15" s="17"/>
    </row>
    <row r="16" spans="1:58" ht="23.5" customHeight="1">
      <c r="B16" s="106">
        <v>4</v>
      </c>
      <c r="C16" s="110"/>
      <c r="D16" s="136" t="str">
        <f t="shared" si="1"/>
        <v/>
      </c>
      <c r="E16" s="111"/>
      <c r="F16" s="112" t="s">
        <v>100</v>
      </c>
      <c r="G16" s="113"/>
      <c r="H16" s="114" t="s">
        <v>101</v>
      </c>
      <c r="I16" s="111"/>
      <c r="J16" s="116" t="s">
        <v>102</v>
      </c>
      <c r="K16" s="114" t="s">
        <v>101</v>
      </c>
      <c r="L16" s="117">
        <f t="shared" si="2"/>
        <v>0</v>
      </c>
      <c r="M16" s="116" t="s">
        <v>102</v>
      </c>
      <c r="N16" s="118">
        <f t="shared" si="3"/>
        <v>0</v>
      </c>
      <c r="O16" s="119" t="str">
        <f t="shared" si="4"/>
        <v/>
      </c>
      <c r="P16" s="120" t="str">
        <f t="shared" si="5"/>
        <v/>
      </c>
      <c r="Q16" s="121"/>
      <c r="R16" s="121"/>
      <c r="S16" s="120" t="str">
        <f t="shared" si="6"/>
        <v/>
      </c>
      <c r="T16" s="92"/>
      <c r="U16" s="120" t="str">
        <f t="shared" si="0"/>
        <v/>
      </c>
      <c r="V16" s="224"/>
      <c r="W16" s="225"/>
      <c r="X16" s="19"/>
      <c r="Y16" s="3"/>
      <c r="Z16" s="2"/>
      <c r="AA16" s="20"/>
      <c r="AB16" s="2"/>
      <c r="AC16" s="9"/>
      <c r="AD16" s="18"/>
      <c r="AE16" s="2"/>
      <c r="AF16" s="20"/>
      <c r="AG16" s="2"/>
      <c r="AM16" s="18"/>
      <c r="AO16" s="9"/>
      <c r="AS16" s="17"/>
    </row>
    <row r="17" spans="2:45" ht="23.5" customHeight="1">
      <c r="B17" s="106">
        <v>5</v>
      </c>
      <c r="C17" s="110"/>
      <c r="D17" s="136" t="str">
        <f t="shared" si="1"/>
        <v/>
      </c>
      <c r="E17" s="111"/>
      <c r="F17" s="112" t="s">
        <v>100</v>
      </c>
      <c r="G17" s="113"/>
      <c r="H17" s="114" t="s">
        <v>101</v>
      </c>
      <c r="I17" s="111"/>
      <c r="J17" s="116" t="s">
        <v>102</v>
      </c>
      <c r="K17" s="114" t="s">
        <v>101</v>
      </c>
      <c r="L17" s="117">
        <f t="shared" si="2"/>
        <v>0</v>
      </c>
      <c r="M17" s="116" t="s">
        <v>102</v>
      </c>
      <c r="N17" s="118">
        <f t="shared" si="3"/>
        <v>0</v>
      </c>
      <c r="O17" s="119" t="str">
        <f t="shared" si="4"/>
        <v/>
      </c>
      <c r="P17" s="120" t="str">
        <f t="shared" si="5"/>
        <v/>
      </c>
      <c r="Q17" s="121"/>
      <c r="R17" s="121"/>
      <c r="S17" s="120" t="str">
        <f t="shared" si="6"/>
        <v/>
      </c>
      <c r="T17" s="92"/>
      <c r="U17" s="120" t="str">
        <f t="shared" si="0"/>
        <v/>
      </c>
      <c r="V17" s="224"/>
      <c r="W17" s="225"/>
      <c r="X17" s="19"/>
      <c r="Y17" s="3"/>
      <c r="Z17" s="2"/>
      <c r="AA17" s="20"/>
      <c r="AB17" s="2"/>
      <c r="AC17" s="9"/>
      <c r="AD17" s="18"/>
      <c r="AE17" s="2"/>
      <c r="AF17" s="20"/>
      <c r="AG17" s="2"/>
      <c r="AM17" s="18"/>
      <c r="AO17" s="9"/>
      <c r="AS17" s="17"/>
    </row>
    <row r="18" spans="2:45" ht="23.5" customHeight="1">
      <c r="B18" s="106">
        <v>6</v>
      </c>
      <c r="C18" s="110"/>
      <c r="D18" s="136" t="str">
        <f t="shared" si="1"/>
        <v/>
      </c>
      <c r="E18" s="111"/>
      <c r="F18" s="112" t="s">
        <v>100</v>
      </c>
      <c r="G18" s="113"/>
      <c r="H18" s="114" t="s">
        <v>101</v>
      </c>
      <c r="I18" s="111"/>
      <c r="J18" s="116" t="s">
        <v>102</v>
      </c>
      <c r="K18" s="114" t="s">
        <v>101</v>
      </c>
      <c r="L18" s="117">
        <f t="shared" si="2"/>
        <v>0</v>
      </c>
      <c r="M18" s="116" t="s">
        <v>102</v>
      </c>
      <c r="N18" s="118">
        <f t="shared" si="3"/>
        <v>0</v>
      </c>
      <c r="O18" s="119" t="str">
        <f t="shared" si="4"/>
        <v/>
      </c>
      <c r="P18" s="120" t="str">
        <f t="shared" si="5"/>
        <v/>
      </c>
      <c r="Q18" s="121"/>
      <c r="R18" s="121"/>
      <c r="S18" s="120" t="str">
        <f t="shared" si="6"/>
        <v/>
      </c>
      <c r="T18" s="92"/>
      <c r="U18" s="120" t="str">
        <f t="shared" si="0"/>
        <v/>
      </c>
      <c r="V18" s="224"/>
      <c r="W18" s="225"/>
      <c r="X18" s="19"/>
      <c r="Y18" s="3"/>
      <c r="Z18" s="2"/>
      <c r="AA18" s="20"/>
      <c r="AB18" s="2"/>
      <c r="AC18" s="3"/>
      <c r="AE18" s="2"/>
      <c r="AF18" s="2"/>
      <c r="AG18" s="20"/>
      <c r="AH18" s="2"/>
      <c r="AO18" s="16"/>
      <c r="AS18" s="17"/>
    </row>
    <row r="19" spans="2:45" ht="23.5" customHeight="1">
      <c r="B19" s="106">
        <v>7</v>
      </c>
      <c r="C19" s="110"/>
      <c r="D19" s="136" t="str">
        <f t="shared" si="1"/>
        <v/>
      </c>
      <c r="E19" s="111"/>
      <c r="F19" s="112" t="s">
        <v>100</v>
      </c>
      <c r="G19" s="113"/>
      <c r="H19" s="114" t="s">
        <v>101</v>
      </c>
      <c r="I19" s="111"/>
      <c r="J19" s="116" t="s">
        <v>102</v>
      </c>
      <c r="K19" s="114" t="s">
        <v>101</v>
      </c>
      <c r="L19" s="117">
        <f t="shared" si="2"/>
        <v>0</v>
      </c>
      <c r="M19" s="116" t="s">
        <v>102</v>
      </c>
      <c r="N19" s="118">
        <f t="shared" si="3"/>
        <v>0</v>
      </c>
      <c r="O19" s="119" t="str">
        <f t="shared" si="4"/>
        <v/>
      </c>
      <c r="P19" s="120" t="str">
        <f t="shared" si="5"/>
        <v/>
      </c>
      <c r="Q19" s="121"/>
      <c r="R19" s="121"/>
      <c r="S19" s="120" t="str">
        <f t="shared" si="6"/>
        <v/>
      </c>
      <c r="T19" s="92"/>
      <c r="U19" s="120" t="str">
        <f t="shared" si="0"/>
        <v/>
      </c>
      <c r="V19" s="224"/>
      <c r="W19" s="225"/>
      <c r="X19" s="19"/>
      <c r="Y19" s="3"/>
      <c r="Z19" s="2"/>
      <c r="AA19" s="20"/>
      <c r="AB19" s="2"/>
      <c r="AC19" s="3"/>
      <c r="AE19" s="2"/>
      <c r="AF19" s="2"/>
      <c r="AG19" s="20"/>
      <c r="AH19" s="2"/>
      <c r="AO19" s="16"/>
      <c r="AS19" s="17"/>
    </row>
    <row r="20" spans="2:45" ht="23.5" customHeight="1">
      <c r="B20" s="106">
        <v>8</v>
      </c>
      <c r="C20" s="110"/>
      <c r="D20" s="136" t="str">
        <f t="shared" si="1"/>
        <v/>
      </c>
      <c r="E20" s="111"/>
      <c r="F20" s="112" t="s">
        <v>100</v>
      </c>
      <c r="G20" s="113"/>
      <c r="H20" s="114" t="s">
        <v>101</v>
      </c>
      <c r="I20" s="111"/>
      <c r="J20" s="116" t="s">
        <v>102</v>
      </c>
      <c r="K20" s="114" t="s">
        <v>101</v>
      </c>
      <c r="L20" s="117">
        <f t="shared" si="2"/>
        <v>0</v>
      </c>
      <c r="M20" s="116" t="s">
        <v>102</v>
      </c>
      <c r="N20" s="118">
        <f t="shared" si="3"/>
        <v>0</v>
      </c>
      <c r="O20" s="119" t="str">
        <f t="shared" si="4"/>
        <v/>
      </c>
      <c r="P20" s="120" t="str">
        <f t="shared" si="5"/>
        <v/>
      </c>
      <c r="Q20" s="121"/>
      <c r="R20" s="121"/>
      <c r="S20" s="120" t="str">
        <f t="shared" si="6"/>
        <v/>
      </c>
      <c r="T20" s="92"/>
      <c r="U20" s="120" t="str">
        <f t="shared" si="0"/>
        <v/>
      </c>
      <c r="V20" s="224"/>
      <c r="W20" s="225"/>
      <c r="X20" s="19"/>
      <c r="Y20" s="3"/>
      <c r="Z20" s="2"/>
      <c r="AA20" s="20"/>
      <c r="AD20" s="18"/>
      <c r="AO20" s="16"/>
      <c r="AS20" s="17"/>
    </row>
    <row r="21" spans="2:45" ht="23.5" customHeight="1">
      <c r="B21" s="106">
        <v>9</v>
      </c>
      <c r="C21" s="110"/>
      <c r="D21" s="136" t="str">
        <f t="shared" si="1"/>
        <v/>
      </c>
      <c r="E21" s="111"/>
      <c r="F21" s="112" t="s">
        <v>100</v>
      </c>
      <c r="G21" s="113"/>
      <c r="H21" s="114" t="s">
        <v>101</v>
      </c>
      <c r="I21" s="111"/>
      <c r="J21" s="116" t="s">
        <v>102</v>
      </c>
      <c r="K21" s="114" t="s">
        <v>101</v>
      </c>
      <c r="L21" s="117">
        <f t="shared" si="2"/>
        <v>0</v>
      </c>
      <c r="M21" s="116" t="s">
        <v>102</v>
      </c>
      <c r="N21" s="118">
        <f t="shared" si="3"/>
        <v>0</v>
      </c>
      <c r="O21" s="119" t="str">
        <f t="shared" si="4"/>
        <v/>
      </c>
      <c r="P21" s="120" t="str">
        <f t="shared" si="5"/>
        <v/>
      </c>
      <c r="Q21" s="121"/>
      <c r="R21" s="121"/>
      <c r="S21" s="120" t="str">
        <f t="shared" si="6"/>
        <v/>
      </c>
      <c r="T21" s="92"/>
      <c r="U21" s="120" t="str">
        <f t="shared" si="0"/>
        <v/>
      </c>
      <c r="V21" s="224"/>
      <c r="W21" s="225"/>
      <c r="X21" s="19"/>
      <c r="Y21" s="3"/>
      <c r="Z21" s="2"/>
      <c r="AA21" s="20"/>
      <c r="AD21" s="2"/>
      <c r="AO21" s="16"/>
      <c r="AS21" s="17"/>
    </row>
    <row r="22" spans="2:45" ht="23.5" customHeight="1">
      <c r="B22" s="106">
        <v>10</v>
      </c>
      <c r="C22" s="110"/>
      <c r="D22" s="136" t="str">
        <f t="shared" si="1"/>
        <v/>
      </c>
      <c r="E22" s="111"/>
      <c r="F22" s="112" t="s">
        <v>100</v>
      </c>
      <c r="G22" s="113"/>
      <c r="H22" s="114" t="s">
        <v>101</v>
      </c>
      <c r="I22" s="111"/>
      <c r="J22" s="116" t="s">
        <v>102</v>
      </c>
      <c r="K22" s="114" t="s">
        <v>101</v>
      </c>
      <c r="L22" s="117">
        <f t="shared" si="2"/>
        <v>0</v>
      </c>
      <c r="M22" s="116" t="s">
        <v>102</v>
      </c>
      <c r="N22" s="118">
        <f t="shared" si="3"/>
        <v>0</v>
      </c>
      <c r="O22" s="119" t="str">
        <f t="shared" si="4"/>
        <v/>
      </c>
      <c r="P22" s="120" t="str">
        <f t="shared" si="5"/>
        <v/>
      </c>
      <c r="Q22" s="121"/>
      <c r="R22" s="121"/>
      <c r="S22" s="120" t="str">
        <f t="shared" si="6"/>
        <v/>
      </c>
      <c r="T22" s="92"/>
      <c r="U22" s="120" t="str">
        <f t="shared" si="0"/>
        <v/>
      </c>
      <c r="V22" s="224"/>
      <c r="W22" s="225"/>
      <c r="X22" s="19"/>
      <c r="Y22" s="3"/>
      <c r="Z22" s="2"/>
      <c r="AA22" s="20"/>
      <c r="AD22" s="18"/>
      <c r="AM22" s="18"/>
      <c r="AO22" s="16"/>
      <c r="AS22" s="17"/>
    </row>
    <row r="23" spans="2:45" ht="23.5" customHeight="1">
      <c r="B23" s="106">
        <v>11</v>
      </c>
      <c r="C23" s="110"/>
      <c r="D23" s="136" t="str">
        <f t="shared" si="1"/>
        <v/>
      </c>
      <c r="E23" s="111"/>
      <c r="F23" s="112" t="s">
        <v>100</v>
      </c>
      <c r="G23" s="113"/>
      <c r="H23" s="114" t="s">
        <v>101</v>
      </c>
      <c r="I23" s="111"/>
      <c r="J23" s="116" t="s">
        <v>102</v>
      </c>
      <c r="K23" s="114" t="s">
        <v>101</v>
      </c>
      <c r="L23" s="117">
        <f t="shared" si="2"/>
        <v>0</v>
      </c>
      <c r="M23" s="116" t="s">
        <v>102</v>
      </c>
      <c r="N23" s="118">
        <f t="shared" si="3"/>
        <v>0</v>
      </c>
      <c r="O23" s="119" t="str">
        <f t="shared" si="4"/>
        <v/>
      </c>
      <c r="P23" s="120" t="str">
        <f t="shared" si="5"/>
        <v/>
      </c>
      <c r="Q23" s="121"/>
      <c r="R23" s="121"/>
      <c r="S23" s="120" t="str">
        <f t="shared" si="6"/>
        <v/>
      </c>
      <c r="T23" s="92"/>
      <c r="U23" s="120" t="str">
        <f t="shared" si="0"/>
        <v/>
      </c>
      <c r="V23" s="224"/>
      <c r="W23" s="225"/>
      <c r="Z23" s="2"/>
      <c r="AA23" s="20"/>
      <c r="AD23" s="2"/>
      <c r="AM23" s="2"/>
      <c r="AO23" s="9"/>
      <c r="AS23" s="17"/>
    </row>
    <row r="24" spans="2:45" ht="23.5" customHeight="1">
      <c r="B24" s="106">
        <v>12</v>
      </c>
      <c r="C24" s="110"/>
      <c r="D24" s="136" t="str">
        <f t="shared" si="1"/>
        <v/>
      </c>
      <c r="E24" s="111"/>
      <c r="F24" s="112" t="s">
        <v>100</v>
      </c>
      <c r="G24" s="113"/>
      <c r="H24" s="114" t="s">
        <v>101</v>
      </c>
      <c r="I24" s="111"/>
      <c r="J24" s="116" t="s">
        <v>102</v>
      </c>
      <c r="K24" s="114" t="s">
        <v>101</v>
      </c>
      <c r="L24" s="117">
        <f t="shared" si="2"/>
        <v>0</v>
      </c>
      <c r="M24" s="116" t="s">
        <v>102</v>
      </c>
      <c r="N24" s="118">
        <f t="shared" si="3"/>
        <v>0</v>
      </c>
      <c r="O24" s="119" t="str">
        <f t="shared" si="4"/>
        <v/>
      </c>
      <c r="P24" s="120" t="str">
        <f t="shared" si="5"/>
        <v/>
      </c>
      <c r="Q24" s="121"/>
      <c r="R24" s="121"/>
      <c r="S24" s="120" t="str">
        <f t="shared" si="6"/>
        <v/>
      </c>
      <c r="T24" s="92"/>
      <c r="U24" s="120" t="str">
        <f t="shared" si="0"/>
        <v/>
      </c>
      <c r="V24" s="224"/>
      <c r="W24" s="225"/>
      <c r="Z24" s="2"/>
      <c r="AA24" s="20"/>
      <c r="AD24" s="20"/>
      <c r="AM24" s="18"/>
      <c r="AO24" s="9"/>
    </row>
    <row r="25" spans="2:45" ht="23.5" customHeight="1">
      <c r="B25" s="106">
        <v>13</v>
      </c>
      <c r="C25" s="110"/>
      <c r="D25" s="136" t="str">
        <f t="shared" si="1"/>
        <v/>
      </c>
      <c r="E25" s="111"/>
      <c r="F25" s="112" t="s">
        <v>100</v>
      </c>
      <c r="G25" s="113"/>
      <c r="H25" s="114" t="s">
        <v>101</v>
      </c>
      <c r="I25" s="111"/>
      <c r="J25" s="116" t="s">
        <v>102</v>
      </c>
      <c r="K25" s="114" t="s">
        <v>101</v>
      </c>
      <c r="L25" s="117">
        <f t="shared" si="2"/>
        <v>0</v>
      </c>
      <c r="M25" s="116" t="s">
        <v>102</v>
      </c>
      <c r="N25" s="118">
        <f t="shared" si="3"/>
        <v>0</v>
      </c>
      <c r="O25" s="119" t="str">
        <f t="shared" si="4"/>
        <v/>
      </c>
      <c r="P25" s="120" t="str">
        <f t="shared" si="5"/>
        <v/>
      </c>
      <c r="Q25" s="121"/>
      <c r="R25" s="121"/>
      <c r="S25" s="120" t="str">
        <f t="shared" si="6"/>
        <v/>
      </c>
      <c r="T25" s="92"/>
      <c r="U25" s="120" t="str">
        <f t="shared" si="0"/>
        <v/>
      </c>
      <c r="V25" s="224"/>
      <c r="W25" s="225"/>
      <c r="AD25" s="20"/>
      <c r="AM25" s="2"/>
      <c r="AO25" s="9"/>
    </row>
    <row r="26" spans="2:45" ht="23.5" customHeight="1">
      <c r="B26" s="106">
        <v>14</v>
      </c>
      <c r="C26" s="110"/>
      <c r="D26" s="136" t="str">
        <f t="shared" si="1"/>
        <v/>
      </c>
      <c r="E26" s="111"/>
      <c r="F26" s="112" t="s">
        <v>100</v>
      </c>
      <c r="G26" s="113"/>
      <c r="H26" s="114" t="s">
        <v>101</v>
      </c>
      <c r="I26" s="111"/>
      <c r="J26" s="116" t="s">
        <v>102</v>
      </c>
      <c r="K26" s="114" t="s">
        <v>101</v>
      </c>
      <c r="L26" s="117">
        <f t="shared" si="2"/>
        <v>0</v>
      </c>
      <c r="M26" s="116" t="s">
        <v>102</v>
      </c>
      <c r="N26" s="118">
        <f t="shared" si="3"/>
        <v>0</v>
      </c>
      <c r="O26" s="119" t="str">
        <f t="shared" si="4"/>
        <v/>
      </c>
      <c r="P26" s="120" t="str">
        <f t="shared" si="5"/>
        <v/>
      </c>
      <c r="Q26" s="121"/>
      <c r="R26" s="121"/>
      <c r="S26" s="120" t="str">
        <f t="shared" si="6"/>
        <v/>
      </c>
      <c r="T26" s="92"/>
      <c r="U26" s="120" t="str">
        <f t="shared" si="0"/>
        <v/>
      </c>
      <c r="V26" s="224"/>
      <c r="W26" s="225"/>
      <c r="AD26" s="20"/>
      <c r="AM26" s="20"/>
      <c r="AO26" s="9"/>
    </row>
    <row r="27" spans="2:45" ht="23.5" customHeight="1">
      <c r="B27" s="106">
        <v>15</v>
      </c>
      <c r="C27" s="110"/>
      <c r="D27" s="136" t="str">
        <f t="shared" si="1"/>
        <v/>
      </c>
      <c r="E27" s="111"/>
      <c r="F27" s="112" t="s">
        <v>100</v>
      </c>
      <c r="G27" s="113"/>
      <c r="H27" s="114" t="s">
        <v>101</v>
      </c>
      <c r="I27" s="111"/>
      <c r="J27" s="116" t="s">
        <v>102</v>
      </c>
      <c r="K27" s="114" t="s">
        <v>101</v>
      </c>
      <c r="L27" s="117">
        <f t="shared" si="2"/>
        <v>0</v>
      </c>
      <c r="M27" s="116" t="s">
        <v>102</v>
      </c>
      <c r="N27" s="118">
        <f t="shared" si="3"/>
        <v>0</v>
      </c>
      <c r="O27" s="119" t="str">
        <f t="shared" si="4"/>
        <v/>
      </c>
      <c r="P27" s="120" t="str">
        <f t="shared" si="5"/>
        <v/>
      </c>
      <c r="Q27" s="121"/>
      <c r="R27" s="121"/>
      <c r="S27" s="120" t="str">
        <f t="shared" si="6"/>
        <v/>
      </c>
      <c r="T27" s="92"/>
      <c r="U27" s="120" t="str">
        <f t="shared" si="0"/>
        <v/>
      </c>
      <c r="V27" s="224"/>
      <c r="W27" s="225"/>
      <c r="AM27" s="20"/>
      <c r="AO27" s="9"/>
    </row>
    <row r="28" spans="2:45" ht="23.5" customHeight="1">
      <c r="B28" s="106">
        <v>16</v>
      </c>
      <c r="C28" s="110"/>
      <c r="D28" s="136" t="str">
        <f t="shared" si="1"/>
        <v/>
      </c>
      <c r="E28" s="111"/>
      <c r="F28" s="112" t="s">
        <v>100</v>
      </c>
      <c r="G28" s="113"/>
      <c r="H28" s="114" t="s">
        <v>101</v>
      </c>
      <c r="I28" s="111"/>
      <c r="J28" s="116" t="s">
        <v>102</v>
      </c>
      <c r="K28" s="114" t="s">
        <v>101</v>
      </c>
      <c r="L28" s="117">
        <f t="shared" si="2"/>
        <v>0</v>
      </c>
      <c r="M28" s="116" t="s">
        <v>102</v>
      </c>
      <c r="N28" s="118">
        <f t="shared" si="3"/>
        <v>0</v>
      </c>
      <c r="O28" s="119" t="str">
        <f t="shared" si="4"/>
        <v/>
      </c>
      <c r="P28" s="120" t="str">
        <f t="shared" si="5"/>
        <v/>
      </c>
      <c r="Q28" s="121"/>
      <c r="R28" s="121"/>
      <c r="S28" s="120" t="str">
        <f t="shared" si="6"/>
        <v/>
      </c>
      <c r="T28" s="92"/>
      <c r="U28" s="120" t="str">
        <f t="shared" si="0"/>
        <v/>
      </c>
      <c r="V28" s="224"/>
      <c r="W28" s="225"/>
      <c r="X28" s="44"/>
      <c r="AM28" s="20"/>
      <c r="AO28" s="9"/>
    </row>
    <row r="29" spans="2:45" ht="23.5" customHeight="1">
      <c r="B29" s="106">
        <v>17</v>
      </c>
      <c r="C29" s="110"/>
      <c r="D29" s="136" t="str">
        <f t="shared" si="1"/>
        <v/>
      </c>
      <c r="E29" s="111"/>
      <c r="F29" s="112" t="s">
        <v>100</v>
      </c>
      <c r="G29" s="113"/>
      <c r="H29" s="114" t="s">
        <v>101</v>
      </c>
      <c r="I29" s="111"/>
      <c r="J29" s="116" t="s">
        <v>102</v>
      </c>
      <c r="K29" s="114" t="s">
        <v>101</v>
      </c>
      <c r="L29" s="117">
        <f t="shared" si="2"/>
        <v>0</v>
      </c>
      <c r="M29" s="116" t="s">
        <v>102</v>
      </c>
      <c r="N29" s="118">
        <f t="shared" si="3"/>
        <v>0</v>
      </c>
      <c r="O29" s="119" t="str">
        <f t="shared" si="4"/>
        <v/>
      </c>
      <c r="P29" s="120" t="str">
        <f t="shared" si="5"/>
        <v/>
      </c>
      <c r="Q29" s="121"/>
      <c r="R29" s="121"/>
      <c r="S29" s="120" t="str">
        <f t="shared" si="6"/>
        <v/>
      </c>
      <c r="T29" s="92"/>
      <c r="U29" s="120" t="str">
        <f t="shared" si="0"/>
        <v/>
      </c>
      <c r="V29" s="224"/>
      <c r="W29" s="225"/>
      <c r="AD29" s="2"/>
      <c r="AO29" s="16"/>
    </row>
    <row r="30" spans="2:45" ht="23.5" customHeight="1">
      <c r="B30" s="106">
        <v>18</v>
      </c>
      <c r="C30" s="110"/>
      <c r="D30" s="136" t="str">
        <f t="shared" si="1"/>
        <v/>
      </c>
      <c r="E30" s="111"/>
      <c r="F30" s="112" t="s">
        <v>100</v>
      </c>
      <c r="G30" s="113"/>
      <c r="H30" s="114" t="s">
        <v>101</v>
      </c>
      <c r="I30" s="111"/>
      <c r="J30" s="116" t="s">
        <v>102</v>
      </c>
      <c r="K30" s="114" t="s">
        <v>101</v>
      </c>
      <c r="L30" s="117">
        <f t="shared" si="2"/>
        <v>0</v>
      </c>
      <c r="M30" s="116" t="s">
        <v>102</v>
      </c>
      <c r="N30" s="118">
        <f t="shared" si="3"/>
        <v>0</v>
      </c>
      <c r="O30" s="119" t="str">
        <f t="shared" si="4"/>
        <v/>
      </c>
      <c r="P30" s="120" t="str">
        <f t="shared" si="5"/>
        <v/>
      </c>
      <c r="Q30" s="121"/>
      <c r="R30" s="121"/>
      <c r="S30" s="120" t="str">
        <f t="shared" si="6"/>
        <v/>
      </c>
      <c r="T30" s="92"/>
      <c r="U30" s="120" t="str">
        <f t="shared" si="0"/>
        <v/>
      </c>
      <c r="V30" s="224"/>
      <c r="W30" s="225"/>
      <c r="X30" s="44"/>
      <c r="AD30" s="2"/>
      <c r="AO30" s="16"/>
    </row>
    <row r="31" spans="2:45" ht="23.5" customHeight="1">
      <c r="B31" s="106">
        <v>19</v>
      </c>
      <c r="C31" s="110"/>
      <c r="D31" s="136" t="str">
        <f t="shared" si="1"/>
        <v/>
      </c>
      <c r="E31" s="111"/>
      <c r="F31" s="112" t="s">
        <v>100</v>
      </c>
      <c r="G31" s="113"/>
      <c r="H31" s="114" t="s">
        <v>101</v>
      </c>
      <c r="I31" s="111"/>
      <c r="J31" s="116" t="s">
        <v>102</v>
      </c>
      <c r="K31" s="114" t="s">
        <v>101</v>
      </c>
      <c r="L31" s="117">
        <f t="shared" si="2"/>
        <v>0</v>
      </c>
      <c r="M31" s="116" t="s">
        <v>102</v>
      </c>
      <c r="N31" s="118">
        <f t="shared" si="3"/>
        <v>0</v>
      </c>
      <c r="O31" s="119" t="str">
        <f t="shared" si="4"/>
        <v/>
      </c>
      <c r="P31" s="120" t="str">
        <f t="shared" si="5"/>
        <v/>
      </c>
      <c r="Q31" s="121"/>
      <c r="R31" s="121"/>
      <c r="S31" s="120" t="str">
        <f t="shared" si="6"/>
        <v/>
      </c>
      <c r="T31" s="92"/>
      <c r="U31" s="120" t="str">
        <f t="shared" si="0"/>
        <v/>
      </c>
      <c r="V31" s="224"/>
      <c r="W31" s="225"/>
      <c r="AD31" s="2"/>
      <c r="AO31" s="16"/>
    </row>
    <row r="32" spans="2:45" ht="23.5" customHeight="1">
      <c r="B32" s="106">
        <v>20</v>
      </c>
      <c r="C32" s="110"/>
      <c r="D32" s="136" t="str">
        <f t="shared" si="1"/>
        <v/>
      </c>
      <c r="E32" s="111"/>
      <c r="F32" s="112" t="s">
        <v>100</v>
      </c>
      <c r="G32" s="113"/>
      <c r="H32" s="114" t="s">
        <v>101</v>
      </c>
      <c r="I32" s="111"/>
      <c r="J32" s="116" t="s">
        <v>102</v>
      </c>
      <c r="K32" s="114" t="s">
        <v>101</v>
      </c>
      <c r="L32" s="117">
        <f t="shared" si="2"/>
        <v>0</v>
      </c>
      <c r="M32" s="116" t="s">
        <v>102</v>
      </c>
      <c r="N32" s="118">
        <f t="shared" si="3"/>
        <v>0</v>
      </c>
      <c r="O32" s="119" t="str">
        <f t="shared" si="4"/>
        <v/>
      </c>
      <c r="P32" s="120" t="str">
        <f t="shared" si="5"/>
        <v/>
      </c>
      <c r="Q32" s="121"/>
      <c r="R32" s="121"/>
      <c r="S32" s="120" t="str">
        <f t="shared" si="6"/>
        <v/>
      </c>
      <c r="T32" s="92"/>
      <c r="U32" s="120" t="str">
        <f t="shared" si="0"/>
        <v/>
      </c>
      <c r="V32" s="224"/>
      <c r="W32" s="225"/>
      <c r="AD32" s="2"/>
      <c r="AO32" s="16"/>
    </row>
    <row r="33" spans="2:41" ht="23.5" customHeight="1">
      <c r="B33" s="106">
        <v>21</v>
      </c>
      <c r="C33" s="110"/>
      <c r="D33" s="136" t="str">
        <f t="shared" si="1"/>
        <v/>
      </c>
      <c r="E33" s="111"/>
      <c r="F33" s="112" t="s">
        <v>100</v>
      </c>
      <c r="G33" s="113"/>
      <c r="H33" s="114" t="s">
        <v>101</v>
      </c>
      <c r="I33" s="111"/>
      <c r="J33" s="116" t="s">
        <v>102</v>
      </c>
      <c r="K33" s="114" t="s">
        <v>101</v>
      </c>
      <c r="L33" s="117">
        <f t="shared" si="2"/>
        <v>0</v>
      </c>
      <c r="M33" s="116" t="s">
        <v>102</v>
      </c>
      <c r="N33" s="118">
        <f t="shared" si="3"/>
        <v>0</v>
      </c>
      <c r="O33" s="119" t="str">
        <f t="shared" si="4"/>
        <v/>
      </c>
      <c r="P33" s="120" t="str">
        <f t="shared" si="5"/>
        <v/>
      </c>
      <c r="Q33" s="121"/>
      <c r="R33" s="121"/>
      <c r="S33" s="120" t="str">
        <f t="shared" si="6"/>
        <v/>
      </c>
      <c r="T33" s="92"/>
      <c r="U33" s="120" t="str">
        <f t="shared" si="0"/>
        <v/>
      </c>
      <c r="V33" s="224"/>
      <c r="W33" s="225"/>
      <c r="AD33" s="2"/>
      <c r="AO33" s="16"/>
    </row>
    <row r="34" spans="2:41" ht="23.5" customHeight="1">
      <c r="B34" s="106">
        <v>22</v>
      </c>
      <c r="C34" s="110"/>
      <c r="D34" s="136" t="str">
        <f t="shared" si="1"/>
        <v/>
      </c>
      <c r="E34" s="111"/>
      <c r="F34" s="112" t="s">
        <v>100</v>
      </c>
      <c r="G34" s="113"/>
      <c r="H34" s="114" t="s">
        <v>101</v>
      </c>
      <c r="I34" s="111"/>
      <c r="J34" s="116" t="s">
        <v>102</v>
      </c>
      <c r="K34" s="114" t="s">
        <v>101</v>
      </c>
      <c r="L34" s="117">
        <f t="shared" si="2"/>
        <v>0</v>
      </c>
      <c r="M34" s="116" t="s">
        <v>102</v>
      </c>
      <c r="N34" s="118">
        <f t="shared" si="3"/>
        <v>0</v>
      </c>
      <c r="O34" s="119" t="str">
        <f t="shared" si="4"/>
        <v/>
      </c>
      <c r="P34" s="120" t="str">
        <f t="shared" si="5"/>
        <v/>
      </c>
      <c r="Q34" s="121"/>
      <c r="R34" s="121"/>
      <c r="S34" s="120" t="str">
        <f t="shared" si="6"/>
        <v/>
      </c>
      <c r="T34" s="92"/>
      <c r="U34" s="120" t="str">
        <f t="shared" si="0"/>
        <v/>
      </c>
      <c r="V34" s="224"/>
      <c r="W34" s="225"/>
      <c r="AD34" s="2"/>
      <c r="AM34" s="2"/>
      <c r="AO34" s="9"/>
    </row>
    <row r="35" spans="2:41" ht="23.5" customHeight="1">
      <c r="B35" s="106">
        <v>23</v>
      </c>
      <c r="C35" s="110"/>
      <c r="D35" s="136" t="str">
        <f t="shared" si="1"/>
        <v/>
      </c>
      <c r="E35" s="111"/>
      <c r="F35" s="112" t="s">
        <v>100</v>
      </c>
      <c r="G35" s="122"/>
      <c r="H35" s="114" t="s">
        <v>101</v>
      </c>
      <c r="I35" s="111"/>
      <c r="J35" s="116" t="s">
        <v>102</v>
      </c>
      <c r="K35" s="114" t="s">
        <v>101</v>
      </c>
      <c r="L35" s="117">
        <f t="shared" si="2"/>
        <v>0</v>
      </c>
      <c r="M35" s="116" t="s">
        <v>102</v>
      </c>
      <c r="N35" s="118">
        <f t="shared" si="3"/>
        <v>0</v>
      </c>
      <c r="O35" s="119" t="str">
        <f t="shared" si="4"/>
        <v/>
      </c>
      <c r="P35" s="120" t="str">
        <f t="shared" si="5"/>
        <v/>
      </c>
      <c r="Q35" s="121"/>
      <c r="R35" s="121"/>
      <c r="S35" s="120" t="str">
        <f t="shared" si="6"/>
        <v/>
      </c>
      <c r="T35" s="92"/>
      <c r="U35" s="120" t="str">
        <f t="shared" si="0"/>
        <v/>
      </c>
      <c r="V35" s="224"/>
      <c r="W35" s="225"/>
      <c r="X35" s="35"/>
      <c r="AM35" s="2"/>
      <c r="AO35" s="9"/>
    </row>
    <row r="36" spans="2:41" ht="23.5" customHeight="1">
      <c r="B36" s="106">
        <v>24</v>
      </c>
      <c r="C36" s="110"/>
      <c r="D36" s="136" t="str">
        <f t="shared" si="1"/>
        <v/>
      </c>
      <c r="E36" s="111"/>
      <c r="F36" s="112" t="s">
        <v>100</v>
      </c>
      <c r="G36" s="113"/>
      <c r="H36" s="114" t="s">
        <v>101</v>
      </c>
      <c r="I36" s="111"/>
      <c r="J36" s="116" t="s">
        <v>102</v>
      </c>
      <c r="K36" s="114" t="s">
        <v>101</v>
      </c>
      <c r="L36" s="117">
        <f t="shared" si="2"/>
        <v>0</v>
      </c>
      <c r="M36" s="116" t="s">
        <v>102</v>
      </c>
      <c r="N36" s="118">
        <f t="shared" si="3"/>
        <v>0</v>
      </c>
      <c r="O36" s="119" t="str">
        <f t="shared" si="4"/>
        <v/>
      </c>
      <c r="P36" s="120" t="str">
        <f t="shared" si="5"/>
        <v/>
      </c>
      <c r="Q36" s="121"/>
      <c r="R36" s="121"/>
      <c r="S36" s="120" t="str">
        <f t="shared" si="6"/>
        <v/>
      </c>
      <c r="T36" s="92"/>
      <c r="U36" s="120" t="str">
        <f t="shared" si="0"/>
        <v/>
      </c>
      <c r="V36" s="224"/>
      <c r="W36" s="225"/>
      <c r="X36" s="35"/>
      <c r="AM36" s="2"/>
      <c r="AO36" s="9"/>
    </row>
    <row r="37" spans="2:41" ht="23.5" customHeight="1">
      <c r="B37" s="106">
        <v>25</v>
      </c>
      <c r="C37" s="110"/>
      <c r="D37" s="136" t="str">
        <f t="shared" si="1"/>
        <v/>
      </c>
      <c r="E37" s="111"/>
      <c r="F37" s="112" t="s">
        <v>100</v>
      </c>
      <c r="G37" s="113"/>
      <c r="H37" s="114" t="s">
        <v>101</v>
      </c>
      <c r="I37" s="111"/>
      <c r="J37" s="116" t="s">
        <v>102</v>
      </c>
      <c r="K37" s="114" t="s">
        <v>101</v>
      </c>
      <c r="L37" s="117">
        <f t="shared" si="2"/>
        <v>0</v>
      </c>
      <c r="M37" s="116" t="s">
        <v>102</v>
      </c>
      <c r="N37" s="118">
        <f t="shared" si="3"/>
        <v>0</v>
      </c>
      <c r="O37" s="119" t="str">
        <f t="shared" si="4"/>
        <v/>
      </c>
      <c r="P37" s="120" t="str">
        <f t="shared" si="5"/>
        <v/>
      </c>
      <c r="Q37" s="121"/>
      <c r="R37" s="121"/>
      <c r="S37" s="120" t="str">
        <f t="shared" si="6"/>
        <v/>
      </c>
      <c r="T37" s="92"/>
      <c r="U37" s="120" t="str">
        <f t="shared" si="0"/>
        <v/>
      </c>
      <c r="V37" s="224"/>
      <c r="W37" s="225"/>
      <c r="X37" s="35"/>
      <c r="AM37" s="2"/>
      <c r="AO37" s="9"/>
    </row>
    <row r="38" spans="2:41" ht="23.5" customHeight="1">
      <c r="B38" s="106">
        <v>26</v>
      </c>
      <c r="C38" s="110"/>
      <c r="D38" s="136" t="str">
        <f t="shared" si="1"/>
        <v/>
      </c>
      <c r="E38" s="111"/>
      <c r="F38" s="112" t="s">
        <v>100</v>
      </c>
      <c r="G38" s="113"/>
      <c r="H38" s="114" t="s">
        <v>101</v>
      </c>
      <c r="I38" s="111"/>
      <c r="J38" s="116" t="s">
        <v>102</v>
      </c>
      <c r="K38" s="114" t="s">
        <v>101</v>
      </c>
      <c r="L38" s="117">
        <f t="shared" si="2"/>
        <v>0</v>
      </c>
      <c r="M38" s="116" t="s">
        <v>102</v>
      </c>
      <c r="N38" s="118">
        <f t="shared" si="3"/>
        <v>0</v>
      </c>
      <c r="O38" s="119" t="str">
        <f t="shared" si="4"/>
        <v/>
      </c>
      <c r="P38" s="120" t="str">
        <f t="shared" si="5"/>
        <v/>
      </c>
      <c r="Q38" s="121"/>
      <c r="R38" s="121"/>
      <c r="S38" s="120" t="str">
        <f t="shared" si="6"/>
        <v/>
      </c>
      <c r="T38" s="92"/>
      <c r="U38" s="120" t="str">
        <f t="shared" si="0"/>
        <v/>
      </c>
      <c r="V38" s="224"/>
      <c r="W38" s="225"/>
      <c r="X38" s="35"/>
      <c r="AM38" s="2"/>
      <c r="AO38" s="9"/>
    </row>
    <row r="39" spans="2:41" ht="23.5" customHeight="1">
      <c r="B39" s="106">
        <v>27</v>
      </c>
      <c r="C39" s="110"/>
      <c r="D39" s="136" t="str">
        <f t="shared" si="1"/>
        <v/>
      </c>
      <c r="E39" s="111"/>
      <c r="F39" s="112" t="s">
        <v>100</v>
      </c>
      <c r="G39" s="113"/>
      <c r="H39" s="114" t="s">
        <v>101</v>
      </c>
      <c r="I39" s="111"/>
      <c r="J39" s="116" t="s">
        <v>102</v>
      </c>
      <c r="K39" s="114" t="s">
        <v>101</v>
      </c>
      <c r="L39" s="117">
        <f t="shared" si="2"/>
        <v>0</v>
      </c>
      <c r="M39" s="116" t="s">
        <v>102</v>
      </c>
      <c r="N39" s="118">
        <f t="shared" si="3"/>
        <v>0</v>
      </c>
      <c r="O39" s="119" t="str">
        <f t="shared" si="4"/>
        <v/>
      </c>
      <c r="P39" s="120" t="str">
        <f t="shared" si="5"/>
        <v/>
      </c>
      <c r="Q39" s="121"/>
      <c r="R39" s="121"/>
      <c r="S39" s="120" t="str">
        <f t="shared" si="6"/>
        <v/>
      </c>
      <c r="T39" s="92"/>
      <c r="U39" s="120" t="str">
        <f t="shared" si="0"/>
        <v/>
      </c>
      <c r="V39" s="224"/>
      <c r="W39" s="225"/>
      <c r="X39" s="35"/>
      <c r="AM39" s="2"/>
      <c r="AO39" s="9"/>
    </row>
    <row r="40" spans="2:41" ht="23.5" customHeight="1">
      <c r="B40" s="106">
        <v>28</v>
      </c>
      <c r="C40" s="110"/>
      <c r="D40" s="136" t="str">
        <f t="shared" si="1"/>
        <v/>
      </c>
      <c r="E40" s="111"/>
      <c r="F40" s="112" t="s">
        <v>100</v>
      </c>
      <c r="G40" s="113"/>
      <c r="H40" s="114" t="s">
        <v>101</v>
      </c>
      <c r="I40" s="111"/>
      <c r="J40" s="116" t="s">
        <v>102</v>
      </c>
      <c r="K40" s="114" t="s">
        <v>101</v>
      </c>
      <c r="L40" s="117">
        <f t="shared" si="2"/>
        <v>0</v>
      </c>
      <c r="M40" s="116" t="s">
        <v>102</v>
      </c>
      <c r="N40" s="118">
        <f t="shared" si="3"/>
        <v>0</v>
      </c>
      <c r="O40" s="119" t="str">
        <f t="shared" si="4"/>
        <v/>
      </c>
      <c r="P40" s="120" t="str">
        <f t="shared" si="5"/>
        <v/>
      </c>
      <c r="Q40" s="121"/>
      <c r="R40" s="121"/>
      <c r="S40" s="120" t="str">
        <f t="shared" si="6"/>
        <v/>
      </c>
      <c r="T40" s="92"/>
      <c r="U40" s="120" t="str">
        <f t="shared" si="0"/>
        <v/>
      </c>
      <c r="V40" s="224"/>
      <c r="W40" s="225"/>
      <c r="X40" s="35"/>
    </row>
    <row r="41" spans="2:41" ht="23.5" customHeight="1">
      <c r="B41" s="106">
        <v>29</v>
      </c>
      <c r="C41" s="110"/>
      <c r="D41" s="136" t="str">
        <f t="shared" si="1"/>
        <v/>
      </c>
      <c r="E41" s="111"/>
      <c r="F41" s="112" t="s">
        <v>100</v>
      </c>
      <c r="G41" s="113"/>
      <c r="H41" s="114" t="s">
        <v>101</v>
      </c>
      <c r="I41" s="111"/>
      <c r="J41" s="116" t="s">
        <v>102</v>
      </c>
      <c r="K41" s="114" t="s">
        <v>101</v>
      </c>
      <c r="L41" s="117">
        <f t="shared" si="2"/>
        <v>0</v>
      </c>
      <c r="M41" s="116" t="s">
        <v>102</v>
      </c>
      <c r="N41" s="118">
        <f t="shared" si="3"/>
        <v>0</v>
      </c>
      <c r="O41" s="119" t="str">
        <f t="shared" si="4"/>
        <v/>
      </c>
      <c r="P41" s="120" t="str">
        <f t="shared" si="5"/>
        <v/>
      </c>
      <c r="Q41" s="121"/>
      <c r="R41" s="121"/>
      <c r="S41" s="120" t="str">
        <f t="shared" si="6"/>
        <v/>
      </c>
      <c r="T41" s="92"/>
      <c r="U41" s="120" t="str">
        <f t="shared" si="0"/>
        <v/>
      </c>
      <c r="V41" s="224"/>
      <c r="W41" s="225"/>
      <c r="X41" s="35"/>
    </row>
    <row r="42" spans="2:41" ht="23.5" customHeight="1" thickBot="1">
      <c r="B42" s="106">
        <v>30</v>
      </c>
      <c r="C42" s="123"/>
      <c r="D42" s="137" t="str">
        <f t="shared" si="1"/>
        <v/>
      </c>
      <c r="E42" s="124"/>
      <c r="F42" s="125" t="s">
        <v>100</v>
      </c>
      <c r="G42" s="126"/>
      <c r="H42" s="127" t="s">
        <v>101</v>
      </c>
      <c r="I42" s="124"/>
      <c r="J42" s="128" t="s">
        <v>102</v>
      </c>
      <c r="K42" s="127" t="s">
        <v>101</v>
      </c>
      <c r="L42" s="129">
        <f>G42-E42-I42</f>
        <v>0</v>
      </c>
      <c r="M42" s="128" t="s">
        <v>102</v>
      </c>
      <c r="N42" s="130">
        <f>ROUND(HOUR(L42),0)</f>
        <v>0</v>
      </c>
      <c r="O42" s="131" t="str">
        <f>IF(N42=0,"",IFERROR(VLOOKUP($S$5&amp;$S$6,時間単価,2,0),""))</f>
        <v/>
      </c>
      <c r="P42" s="133" t="str">
        <f>IF(N42=0,"",O42*N42)</f>
        <v/>
      </c>
      <c r="Q42" s="132"/>
      <c r="R42" s="132"/>
      <c r="S42" s="133" t="str">
        <f>IF(N42=0,"",IF(Q42="",R42,Q42*N42))</f>
        <v/>
      </c>
      <c r="T42" s="93"/>
      <c r="U42" s="134" t="str">
        <f>IF(T42="","",IF(AND(T42="内規",P42&gt;S42),S42,P42))</f>
        <v/>
      </c>
      <c r="V42" s="208"/>
      <c r="W42" s="209"/>
      <c r="X42" s="35"/>
    </row>
    <row r="43" spans="2:41" ht="15" customHeight="1" thickTop="1" thickBot="1">
      <c r="C43" s="45"/>
      <c r="D43" s="46"/>
      <c r="E43" s="138" t="s">
        <v>103</v>
      </c>
      <c r="F43" s="139"/>
      <c r="G43" s="139"/>
      <c r="H43" s="139"/>
      <c r="I43" s="139"/>
      <c r="J43" s="140"/>
      <c r="K43" s="138" t="s">
        <v>101</v>
      </c>
      <c r="L43" s="141"/>
      <c r="M43" s="142" t="s">
        <v>102</v>
      </c>
      <c r="N43" s="143">
        <f>SUM(N13:N42)</f>
        <v>0</v>
      </c>
      <c r="O43" s="144"/>
      <c r="P43" s="145"/>
      <c r="Q43" s="142"/>
      <c r="R43" s="142"/>
      <c r="S43" s="145"/>
      <c r="T43" s="145"/>
      <c r="U43" s="145">
        <f>SUM(U13:U42)</f>
        <v>0</v>
      </c>
      <c r="V43" s="210"/>
      <c r="W43" s="211"/>
      <c r="X43" s="35"/>
    </row>
    <row r="44" spans="2:41" ht="15" customHeight="1" thickBot="1">
      <c r="C44" s="2"/>
      <c r="D44" s="2"/>
      <c r="E44" s="2"/>
      <c r="F44" s="2"/>
    </row>
    <row r="45" spans="2:41" ht="15" customHeight="1" thickBot="1">
      <c r="C45" s="47" t="s">
        <v>104</v>
      </c>
      <c r="D45" s="48"/>
      <c r="E45" s="37"/>
      <c r="F45" s="49"/>
      <c r="G45" s="21">
        <f>N43</f>
        <v>0</v>
      </c>
      <c r="H45" s="49" t="s">
        <v>105</v>
      </c>
      <c r="I45" s="6"/>
      <c r="Q45" s="212" t="s">
        <v>106</v>
      </c>
      <c r="R45" s="213"/>
      <c r="S45" s="213"/>
      <c r="T45" s="213"/>
      <c r="U45" s="213"/>
      <c r="V45" s="214"/>
    </row>
    <row r="46" spans="2:41" ht="21" customHeight="1">
      <c r="C46" s="50" t="s">
        <v>107</v>
      </c>
      <c r="D46" s="35"/>
      <c r="F46" s="18"/>
      <c r="G46" s="22">
        <f>U43</f>
        <v>0</v>
      </c>
      <c r="H46" s="18" t="s">
        <v>108</v>
      </c>
      <c r="I46" s="7"/>
      <c r="Q46" s="215"/>
      <c r="R46" s="216"/>
      <c r="S46" s="216"/>
      <c r="T46" s="216"/>
      <c r="U46" s="216"/>
      <c r="V46" s="217"/>
    </row>
    <row r="47" spans="2:41" ht="21" customHeight="1">
      <c r="C47" s="50" t="s">
        <v>109</v>
      </c>
      <c r="D47" s="35"/>
      <c r="F47" s="18"/>
      <c r="G47" s="5"/>
      <c r="H47" s="18" t="s">
        <v>108</v>
      </c>
      <c r="I47" s="7"/>
      <c r="Q47" s="218"/>
      <c r="R47" s="219"/>
      <c r="S47" s="219"/>
      <c r="T47" s="219"/>
      <c r="U47" s="219"/>
      <c r="V47" s="220"/>
    </row>
    <row r="48" spans="2:41" ht="21" customHeight="1" thickBot="1">
      <c r="C48" s="51" t="s">
        <v>110</v>
      </c>
      <c r="D48" s="52"/>
      <c r="E48" s="66"/>
      <c r="F48" s="53"/>
      <c r="G48" s="23">
        <f>G46-G47</f>
        <v>0</v>
      </c>
      <c r="H48" s="53" t="s">
        <v>108</v>
      </c>
      <c r="I48" s="8"/>
      <c r="Q48" s="218"/>
      <c r="R48" s="219"/>
      <c r="S48" s="219"/>
      <c r="T48" s="219"/>
      <c r="U48" s="219"/>
      <c r="V48" s="220"/>
    </row>
    <row r="49" spans="3:22" ht="21" customHeight="1" thickBot="1">
      <c r="Q49" s="221"/>
      <c r="R49" s="222"/>
      <c r="S49" s="222"/>
      <c r="T49" s="222"/>
      <c r="U49" s="222"/>
      <c r="V49" s="223"/>
    </row>
    <row r="50" spans="3:22" ht="21" customHeight="1">
      <c r="C50" s="4" t="s">
        <v>111</v>
      </c>
    </row>
    <row r="51" spans="3:22" ht="4.5" customHeight="1">
      <c r="F51" s="11"/>
    </row>
    <row r="52" spans="3:22" ht="16.5" customHeight="1">
      <c r="C52" s="207"/>
      <c r="D52" s="207"/>
      <c r="F52" s="11"/>
      <c r="G52" s="2"/>
      <c r="H52" s="2"/>
      <c r="I52" s="54"/>
    </row>
    <row r="53" spans="3:22" ht="16.5" customHeight="1">
      <c r="C53" s="206"/>
      <c r="D53" s="206"/>
      <c r="F53" s="11"/>
      <c r="G53" s="2"/>
      <c r="H53" s="2"/>
      <c r="I53" s="2"/>
      <c r="J53" s="2"/>
      <c r="K53" s="2"/>
      <c r="L53" s="2"/>
      <c r="M53" s="2"/>
      <c r="N53" s="2"/>
      <c r="P53" s="2"/>
      <c r="Q53" s="2"/>
      <c r="R53" s="2"/>
      <c r="S53" s="2"/>
      <c r="T53" s="2"/>
      <c r="U53" s="2"/>
      <c r="V53" s="2"/>
    </row>
    <row r="54" spans="3:22" ht="16.5" customHeight="1">
      <c r="C54" s="206"/>
      <c r="D54" s="206"/>
      <c r="J54" s="2"/>
      <c r="K54" s="2"/>
      <c r="L54" s="2"/>
      <c r="M54" s="2"/>
      <c r="N54" s="2"/>
      <c r="P54" s="2"/>
    </row>
    <row r="55" spans="3:22" ht="16.5" customHeight="1"/>
    <row r="56" spans="3:22" ht="14.25" customHeight="1">
      <c r="Q56" s="38"/>
      <c r="R56" s="38"/>
      <c r="S56" s="38"/>
      <c r="T56" s="38"/>
      <c r="U56" s="38"/>
      <c r="V56" s="38"/>
    </row>
    <row r="58" spans="3:22" ht="14.25" customHeight="1"/>
  </sheetData>
  <sheetProtection algorithmName="SHA-512" hashValue="OGcgD4HpZH8bMlkb6cWCLY/6+ZwWx0PvpDzNfsKRO+BqAg3GRMy7OrzuMjPnjVa24kIQHfrqefqGRM5aImO3kQ==" saltValue="9yM5Pw2GP8AtVFt42lQHMQ==" spinCount="100000" sheet="1" formatRows="0" selectLockedCells="1"/>
  <mergeCells count="70">
    <mergeCell ref="C5:D5"/>
    <mergeCell ref="E6:O6"/>
    <mergeCell ref="C6:D6"/>
    <mergeCell ref="C4:D4"/>
    <mergeCell ref="E4:O4"/>
    <mergeCell ref="AB2:AC2"/>
    <mergeCell ref="AD2:AG2"/>
    <mergeCell ref="AB3:AB4"/>
    <mergeCell ref="AC3:AC4"/>
    <mergeCell ref="AD3:AD4"/>
    <mergeCell ref="AE3:AE4"/>
    <mergeCell ref="AF3:AF4"/>
    <mergeCell ref="AG3:AG4"/>
    <mergeCell ref="Q11:S11"/>
    <mergeCell ref="S7:V7"/>
    <mergeCell ref="F2:V2"/>
    <mergeCell ref="S4:V4"/>
    <mergeCell ref="S5:V5"/>
    <mergeCell ref="S6:V6"/>
    <mergeCell ref="S8:V8"/>
    <mergeCell ref="E9:W9"/>
    <mergeCell ref="V13:W13"/>
    <mergeCell ref="V14:W14"/>
    <mergeCell ref="V15:W15"/>
    <mergeCell ref="V16:W16"/>
    <mergeCell ref="K11:K12"/>
    <mergeCell ref="L11:L12"/>
    <mergeCell ref="M11:M12"/>
    <mergeCell ref="N11:N12"/>
    <mergeCell ref="O11:P11"/>
    <mergeCell ref="T10:T12"/>
    <mergeCell ref="O10:S10"/>
    <mergeCell ref="U10:U12"/>
    <mergeCell ref="V10:W12"/>
    <mergeCell ref="E10:N10"/>
    <mergeCell ref="E11:E12"/>
    <mergeCell ref="F11:F12"/>
    <mergeCell ref="V24:W24"/>
    <mergeCell ref="V25:W25"/>
    <mergeCell ref="V26:W26"/>
    <mergeCell ref="V27:W27"/>
    <mergeCell ref="V28:W28"/>
    <mergeCell ref="V19:W19"/>
    <mergeCell ref="V20:W20"/>
    <mergeCell ref="V21:W21"/>
    <mergeCell ref="V22:W22"/>
    <mergeCell ref="V23:W23"/>
    <mergeCell ref="V17:W17"/>
    <mergeCell ref="G11:G12"/>
    <mergeCell ref="V41:W41"/>
    <mergeCell ref="V30:W30"/>
    <mergeCell ref="V31:W31"/>
    <mergeCell ref="V32:W32"/>
    <mergeCell ref="V33:W33"/>
    <mergeCell ref="V34:W34"/>
    <mergeCell ref="V35:W35"/>
    <mergeCell ref="V36:W36"/>
    <mergeCell ref="V37:W37"/>
    <mergeCell ref="V38:W38"/>
    <mergeCell ref="V39:W39"/>
    <mergeCell ref="V40:W40"/>
    <mergeCell ref="V29:W29"/>
    <mergeCell ref="V18:W18"/>
    <mergeCell ref="C53:D53"/>
    <mergeCell ref="C54:D54"/>
    <mergeCell ref="C52:D52"/>
    <mergeCell ref="V42:W42"/>
    <mergeCell ref="V43:W43"/>
    <mergeCell ref="Q45:V45"/>
    <mergeCell ref="Q46:V49"/>
  </mergeCells>
  <phoneticPr fontId="2"/>
  <dataValidations count="6">
    <dataValidation type="decimal" operator="greaterThanOrEqual" allowBlank="1" showInputMessage="1" showErrorMessage="1" sqref="G47 Q13:R42" xr:uid="{00000000-0002-0000-0100-000001000000}">
      <formula1>0</formula1>
    </dataValidation>
    <dataValidation type="list" allowBlank="1" showInputMessage="1" showErrorMessage="1" sqref="S5:V5" xr:uid="{00000000-0002-0000-0100-000002000000}">
      <formula1>業界</formula1>
    </dataValidation>
    <dataValidation type="list" allowBlank="1" showInputMessage="1" showErrorMessage="1" sqref="S6:V6" xr:uid="{00000000-0002-0000-0100-000003000000}">
      <formula1>INDIRECT($S$5)</formula1>
    </dataValidation>
    <dataValidation type="time" operator="greaterThanOrEqual" allowBlank="1" showInputMessage="1" showErrorMessage="1" sqref="E13:E42 I13:I42 G13:G42" xr:uid="{00000000-0002-0000-0100-000000000000}">
      <formula1>0</formula1>
    </dataValidation>
    <dataValidation type="list" allowBlank="1" showInputMessage="1" showErrorMessage="1" sqref="T13:T42" xr:uid="{00000000-0002-0000-0100-000004000000}">
      <formula1>"謝金支払基準,内規"</formula1>
    </dataValidation>
    <dataValidation type="date" allowBlank="1" showInputMessage="1" showErrorMessage="1" sqref="C13:C42" xr:uid="{12A6D38F-C718-40AB-81C2-DF476935C7BF}">
      <formula1>46149</formula1>
      <formula2>46444</formula2>
    </dataValidation>
  </dataValidations>
  <pageMargins left="0.78740157480314965" right="0.51181102362204722" top="0.78740157480314965" bottom="0.39370078740157483" header="0.51181102362204722" footer="0.51181102362204722"/>
  <pageSetup paperSize="9" scale="46"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536B6-0EA0-4F2F-9538-070F987D3167}">
  <sheetPr>
    <tabColor rgb="FFFFFF00"/>
    <pageSetUpPr fitToPage="1"/>
  </sheetPr>
  <dimension ref="B1:BI56"/>
  <sheetViews>
    <sheetView showGridLines="0" view="pageBreakPreview" zoomScale="75" zoomScaleNormal="75" zoomScaleSheetLayoutView="75" workbookViewId="0">
      <pane xSplit="4" ySplit="10" topLeftCell="E11" activePane="bottomRight" state="frozen"/>
      <selection activeCell="B12" sqref="B12"/>
      <selection pane="topRight" activeCell="B12" sqref="B12"/>
      <selection pane="bottomLeft" activeCell="B12" sqref="B12"/>
      <selection pane="bottomRight" activeCell="C11" sqref="C11"/>
    </sheetView>
  </sheetViews>
  <sheetFormatPr baseColWidth="10" defaultColWidth="11" defaultRowHeight="14"/>
  <cols>
    <col min="1" max="1" width="1.5" style="4" customWidth="1"/>
    <col min="2" max="2" width="3.83203125" style="4" bestFit="1" customWidth="1"/>
    <col min="3" max="3" width="17.33203125" style="4" customWidth="1"/>
    <col min="4" max="4" width="7.1640625" style="4" customWidth="1"/>
    <col min="5" max="5" width="6.1640625" style="4" bestFit="1" customWidth="1"/>
    <col min="6" max="6" width="27.6640625" style="4" bestFit="1" customWidth="1"/>
    <col min="7" max="7" width="18.33203125" style="4" bestFit="1" customWidth="1"/>
    <col min="8" max="8" width="5" style="4" customWidth="1"/>
    <col min="9" max="9" width="18.33203125" style="4" bestFit="1" customWidth="1"/>
    <col min="10" max="10" width="1.5" style="4" customWidth="1"/>
    <col min="11" max="11" width="17.83203125" style="4" bestFit="1" customWidth="1"/>
    <col min="12" max="13" width="1.5" style="4" customWidth="1"/>
    <col min="14" max="14" width="10" style="4" customWidth="1"/>
    <col min="15" max="15" width="2.83203125" style="4" bestFit="1" customWidth="1"/>
    <col min="16" max="16" width="9.5" style="4" bestFit="1" customWidth="1"/>
    <col min="17" max="17" width="16.83203125" style="65" customWidth="1"/>
    <col min="18" max="18" width="22.6640625" style="65" bestFit="1" customWidth="1"/>
    <col min="19" max="19" width="16.83203125" style="65" customWidth="1"/>
    <col min="20" max="21" width="16.83203125" style="4" customWidth="1"/>
    <col min="22" max="22" width="16.6640625" style="4" customWidth="1"/>
    <col min="23" max="23" width="14.6640625" style="4" bestFit="1" customWidth="1"/>
    <col min="24" max="24" width="12.6640625" style="4" customWidth="1"/>
    <col min="25" max="25" width="50.5" style="4" customWidth="1"/>
    <col min="26" max="26" width="3.5" style="4" customWidth="1"/>
    <col min="27" max="27" width="11" style="4"/>
    <col min="28" max="28" width="58.33203125" style="4" bestFit="1" customWidth="1"/>
    <col min="29" max="30" width="11" style="4"/>
    <col min="31" max="32" width="12.5" style="4" customWidth="1"/>
    <col min="33" max="36" width="19.1640625" style="4" customWidth="1"/>
    <col min="37" max="42" width="11" style="4"/>
    <col min="43" max="43" width="42.5" style="4" customWidth="1"/>
    <col min="44" max="16384" width="11" style="4"/>
  </cols>
  <sheetData>
    <row r="1" spans="2:61">
      <c r="C1" s="1" t="s">
        <v>173</v>
      </c>
    </row>
    <row r="2" spans="2:61" ht="21" customHeight="1">
      <c r="D2" s="1"/>
      <c r="E2" s="1"/>
      <c r="F2" s="1"/>
      <c r="G2" s="247" t="s">
        <v>158</v>
      </c>
      <c r="H2" s="247"/>
      <c r="I2" s="247"/>
      <c r="J2" s="247"/>
      <c r="K2" s="247"/>
      <c r="L2" s="247"/>
      <c r="M2" s="247"/>
      <c r="N2" s="247"/>
      <c r="O2" s="247"/>
      <c r="P2" s="247"/>
      <c r="Q2" s="247"/>
      <c r="R2" s="247"/>
      <c r="S2" s="247"/>
      <c r="T2" s="247"/>
      <c r="U2" s="247"/>
      <c r="V2" s="247"/>
      <c r="W2" s="247"/>
      <c r="X2" s="247"/>
      <c r="AE2" s="207"/>
      <c r="AF2" s="207"/>
      <c r="AG2" s="207"/>
      <c r="AH2" s="207"/>
      <c r="AI2" s="207"/>
      <c r="AJ2" s="207"/>
    </row>
    <row r="3" spans="2:61" ht="14.25" customHeight="1">
      <c r="C3" s="2"/>
      <c r="D3" s="2"/>
      <c r="E3" s="2"/>
      <c r="F3" s="2"/>
      <c r="G3" s="2"/>
      <c r="H3" s="2"/>
      <c r="I3" s="2"/>
      <c r="J3" s="2"/>
      <c r="K3" s="2"/>
      <c r="L3" s="2"/>
      <c r="M3" s="2"/>
      <c r="N3" s="2"/>
      <c r="O3" s="2"/>
      <c r="P3" s="2"/>
      <c r="Q3" s="2"/>
      <c r="R3" s="2"/>
      <c r="S3" s="2"/>
      <c r="AE3" s="207"/>
      <c r="AF3" s="207"/>
      <c r="AG3" s="207"/>
      <c r="AH3" s="254"/>
      <c r="AI3" s="207"/>
      <c r="AJ3" s="207"/>
    </row>
    <row r="4" spans="2:61" ht="17.25" customHeight="1">
      <c r="C4" s="258" t="s">
        <v>77</v>
      </c>
      <c r="D4" s="258"/>
      <c r="E4" s="259" t="s">
        <v>133</v>
      </c>
      <c r="F4" s="259"/>
      <c r="G4" s="259"/>
      <c r="H4" s="259"/>
      <c r="I4" s="259"/>
      <c r="J4" s="259"/>
      <c r="K4" s="259"/>
      <c r="L4" s="259"/>
      <c r="M4" s="259"/>
      <c r="N4" s="259"/>
      <c r="O4" s="259"/>
      <c r="S4" s="35"/>
      <c r="U4" s="39" t="s">
        <v>78</v>
      </c>
      <c r="V4" s="248"/>
      <c r="W4" s="248"/>
      <c r="X4" s="248"/>
      <c r="Y4" s="248"/>
      <c r="AE4" s="207"/>
      <c r="AF4" s="207"/>
      <c r="AG4" s="207"/>
      <c r="AH4" s="254"/>
      <c r="AI4" s="207"/>
      <c r="AJ4" s="207"/>
    </row>
    <row r="5" spans="2:61" ht="17.25" customHeight="1">
      <c r="C5"/>
      <c r="D5"/>
      <c r="E5"/>
      <c r="F5"/>
      <c r="G5"/>
      <c r="H5"/>
      <c r="I5"/>
      <c r="J5"/>
      <c r="K5"/>
      <c r="L5"/>
      <c r="M5"/>
      <c r="N5"/>
      <c r="O5"/>
      <c r="P5"/>
      <c r="Q5" s="2"/>
      <c r="R5" s="2"/>
      <c r="S5" s="2"/>
      <c r="U5" s="39" t="s">
        <v>81</v>
      </c>
      <c r="V5" s="246"/>
      <c r="W5" s="246"/>
      <c r="X5" s="246"/>
      <c r="Y5" s="246"/>
      <c r="AF5" s="16"/>
      <c r="AR5" s="16"/>
      <c r="AU5" s="17"/>
      <c r="AV5" s="17"/>
    </row>
    <row r="6" spans="2:61" ht="17.25" customHeight="1">
      <c r="C6" s="257" t="s">
        <v>175</v>
      </c>
      <c r="D6" s="257"/>
      <c r="E6" s="256"/>
      <c r="F6" s="256"/>
      <c r="G6" s="256"/>
      <c r="H6" s="256"/>
      <c r="I6" s="256"/>
      <c r="J6" s="256"/>
      <c r="K6" s="256"/>
      <c r="L6" s="256"/>
      <c r="M6" s="256"/>
      <c r="N6" s="256"/>
      <c r="O6" s="256"/>
      <c r="P6"/>
      <c r="Q6" s="2"/>
      <c r="R6" s="2"/>
      <c r="S6" s="2"/>
      <c r="U6" s="39"/>
      <c r="V6" s="150"/>
      <c r="W6" s="150"/>
      <c r="X6" s="150"/>
      <c r="Y6" s="150"/>
      <c r="AF6" s="16"/>
      <c r="AR6" s="16"/>
      <c r="AU6" s="17"/>
      <c r="AV6" s="17"/>
    </row>
    <row r="7" spans="2:61" ht="17.25" customHeight="1" thickBot="1">
      <c r="C7" s="2"/>
      <c r="D7" s="2"/>
      <c r="E7" s="2"/>
      <c r="F7" s="2"/>
      <c r="G7" s="2"/>
      <c r="H7" s="2"/>
      <c r="I7" s="2"/>
      <c r="J7" s="2"/>
      <c r="K7" s="2"/>
      <c r="L7" s="2"/>
      <c r="M7" s="2"/>
      <c r="N7" s="2"/>
      <c r="O7" s="2"/>
      <c r="P7" s="2"/>
      <c r="Q7" s="2"/>
      <c r="R7" s="2"/>
      <c r="S7" s="2"/>
      <c r="V7" s="265" t="s">
        <v>82</v>
      </c>
      <c r="W7" s="265"/>
      <c r="X7" s="265"/>
      <c r="Y7" s="265"/>
      <c r="AF7" s="16"/>
      <c r="AR7" s="16"/>
    </row>
    <row r="8" spans="2:61" ht="21.75" customHeight="1">
      <c r="C8" s="72"/>
      <c r="D8" s="74"/>
      <c r="E8" s="73"/>
      <c r="F8" s="73"/>
      <c r="G8" s="266" t="s">
        <v>83</v>
      </c>
      <c r="H8" s="266"/>
      <c r="I8" s="266"/>
      <c r="J8" s="266"/>
      <c r="K8" s="266"/>
      <c r="L8" s="266"/>
      <c r="M8" s="266"/>
      <c r="N8" s="266"/>
      <c r="O8" s="266"/>
      <c r="P8" s="266"/>
      <c r="Q8" s="266"/>
      <c r="R8" s="266"/>
      <c r="S8" s="266"/>
      <c r="T8" s="266"/>
      <c r="U8" s="266"/>
      <c r="V8" s="266"/>
      <c r="W8" s="266"/>
      <c r="X8" s="266"/>
      <c r="Y8" s="266"/>
      <c r="Z8" s="267"/>
      <c r="AF8" s="16"/>
      <c r="AR8" s="16"/>
    </row>
    <row r="9" spans="2:61" ht="33" customHeight="1">
      <c r="C9" s="81"/>
      <c r="D9" s="82"/>
      <c r="E9" s="108"/>
      <c r="F9" s="108"/>
      <c r="G9" s="264" t="s">
        <v>84</v>
      </c>
      <c r="H9" s="232"/>
      <c r="I9" s="232"/>
      <c r="J9" s="232"/>
      <c r="K9" s="232"/>
      <c r="L9" s="232"/>
      <c r="M9" s="232"/>
      <c r="N9" s="232"/>
      <c r="O9" s="232"/>
      <c r="P9" s="233"/>
      <c r="Q9" s="264" t="s">
        <v>95</v>
      </c>
      <c r="R9" s="232"/>
      <c r="S9" s="232"/>
      <c r="T9" s="243" t="s">
        <v>169</v>
      </c>
      <c r="U9" s="244"/>
      <c r="V9" s="245"/>
      <c r="W9" s="268" t="s">
        <v>85</v>
      </c>
      <c r="X9" s="269" t="s">
        <v>86</v>
      </c>
      <c r="Y9" s="241" t="s">
        <v>87</v>
      </c>
      <c r="Z9" s="242"/>
      <c r="AF9" s="16"/>
      <c r="AR9" s="16"/>
      <c r="AY9" s="17"/>
      <c r="AZ9" s="17"/>
      <c r="BA9" s="17"/>
      <c r="BB9" s="17"/>
      <c r="BC9" s="17"/>
      <c r="BD9" s="17"/>
      <c r="BE9" s="17"/>
      <c r="BF9" s="17"/>
      <c r="BG9" s="17"/>
      <c r="BH9" s="17"/>
      <c r="BI9" s="17"/>
    </row>
    <row r="10" spans="2:61" ht="43.25" customHeight="1">
      <c r="B10" s="105" t="s">
        <v>135</v>
      </c>
      <c r="C10" s="100" t="s">
        <v>134</v>
      </c>
      <c r="D10" s="77" t="s">
        <v>96</v>
      </c>
      <c r="E10" s="135" t="s">
        <v>161</v>
      </c>
      <c r="F10" s="96" t="s">
        <v>160</v>
      </c>
      <c r="G10" s="98" t="s">
        <v>165</v>
      </c>
      <c r="H10" s="99"/>
      <c r="I10" s="97" t="s">
        <v>164</v>
      </c>
      <c r="J10" s="99"/>
      <c r="K10" s="109" t="s">
        <v>167</v>
      </c>
      <c r="L10" s="97"/>
      <c r="M10" s="98" t="s">
        <v>91</v>
      </c>
      <c r="N10" s="99" t="s">
        <v>166</v>
      </c>
      <c r="O10" s="97" t="s">
        <v>93</v>
      </c>
      <c r="P10" s="97" t="s">
        <v>168</v>
      </c>
      <c r="Q10" s="62" t="s">
        <v>97</v>
      </c>
      <c r="R10" s="63" t="s">
        <v>163</v>
      </c>
      <c r="S10" s="62" t="s">
        <v>155</v>
      </c>
      <c r="T10" s="63" t="s">
        <v>97</v>
      </c>
      <c r="U10" s="63" t="s">
        <v>99</v>
      </c>
      <c r="V10" s="63" t="s">
        <v>162</v>
      </c>
      <c r="W10" s="235"/>
      <c r="X10" s="238"/>
      <c r="Y10" s="241"/>
      <c r="Z10" s="242"/>
      <c r="AE10" s="2"/>
      <c r="AF10" s="9"/>
      <c r="AG10" s="18"/>
      <c r="AH10" s="2"/>
      <c r="AI10" s="2"/>
      <c r="AJ10" s="2"/>
      <c r="AP10" s="18"/>
      <c r="AR10" s="9"/>
      <c r="AY10" s="17"/>
      <c r="AZ10" s="17"/>
      <c r="BA10" s="17"/>
      <c r="BB10" s="17"/>
      <c r="BC10" s="17"/>
      <c r="BD10" s="17"/>
      <c r="BE10" s="17"/>
      <c r="BF10" s="17"/>
      <c r="BG10" s="17"/>
      <c r="BH10" s="17"/>
      <c r="BI10" s="17"/>
    </row>
    <row r="11" spans="2:61" ht="23.5" customHeight="1">
      <c r="B11" s="106">
        <v>1</v>
      </c>
      <c r="C11" s="110"/>
      <c r="D11" s="136" t="str">
        <f>IF(C11="","",TEXT(C11,"aaa"))</f>
        <v/>
      </c>
      <c r="E11" s="153"/>
      <c r="F11" s="154"/>
      <c r="G11" s="111"/>
      <c r="H11" s="112" t="s">
        <v>100</v>
      </c>
      <c r="I11" s="113"/>
      <c r="J11" s="114" t="s">
        <v>101</v>
      </c>
      <c r="K11" s="115"/>
      <c r="L11" s="116" t="s">
        <v>102</v>
      </c>
      <c r="M11" s="114" t="s">
        <v>101</v>
      </c>
      <c r="N11" s="117">
        <f>I11-G11-K11</f>
        <v>0</v>
      </c>
      <c r="O11" s="116" t="s">
        <v>102</v>
      </c>
      <c r="P11" s="118">
        <f t="shared" ref="P11:P39" si="0">ROUND(HOUR(N11),0)</f>
        <v>0</v>
      </c>
      <c r="Q11" s="119" t="str">
        <f>IF(P11=0,"",IFERROR(VLOOKUP(E11&amp;F11&amp;Q$10,リスト!$AC$2:$AD$43,2,0),""))</f>
        <v/>
      </c>
      <c r="R11" s="119" t="str">
        <f>IF(P11=0,"",IF(P11&gt;2,IF(Q11=0,"",IFERROR(VLOOKUP(E11&amp;F11&amp;S$10,リスト!$AC$2:$AD$43,2,0),"")),Q11*P11))</f>
        <v/>
      </c>
      <c r="S11" s="119" t="str">
        <f>IF(Q11=0,"",IFERROR(VLOOKUP(E11&amp;F11&amp;S$10,リスト!$AC$2:$AD$43,2,0),""))</f>
        <v/>
      </c>
      <c r="T11" s="121"/>
      <c r="U11" s="121"/>
      <c r="V11" s="120" t="str">
        <f t="shared" ref="V11:V40" si="1">IF(P11=0,"",IF(T11="",U11,T11*P11))</f>
        <v/>
      </c>
      <c r="W11" s="92"/>
      <c r="X11" s="120" t="str">
        <f>IF(W11="","",IF(W11="日額",S11,IF(AND(W11="内規",R11&gt;V11),V11,R11)))</f>
        <v/>
      </c>
      <c r="Y11" s="224"/>
      <c r="Z11" s="225"/>
      <c r="AA11" s="19"/>
      <c r="AB11" s="19"/>
      <c r="AE11" s="2"/>
      <c r="AF11" s="9"/>
      <c r="AG11" s="18"/>
      <c r="AH11" s="2"/>
      <c r="AI11" s="18"/>
      <c r="AJ11" s="2"/>
      <c r="AP11" s="18"/>
      <c r="AR11" s="9"/>
    </row>
    <row r="12" spans="2:61" ht="23.5" customHeight="1">
      <c r="B12" s="106">
        <v>2</v>
      </c>
      <c r="C12" s="110"/>
      <c r="D12" s="136" t="str">
        <f t="shared" ref="D12:D40" si="2">IF(C12="","",TEXT(C12,"aaa"))</f>
        <v/>
      </c>
      <c r="E12" s="153"/>
      <c r="F12" s="154"/>
      <c r="G12" s="111"/>
      <c r="H12" s="112" t="s">
        <v>100</v>
      </c>
      <c r="I12" s="113"/>
      <c r="J12" s="114" t="s">
        <v>101</v>
      </c>
      <c r="K12" s="111"/>
      <c r="L12" s="116" t="s">
        <v>102</v>
      </c>
      <c r="M12" s="114" t="s">
        <v>101</v>
      </c>
      <c r="N12" s="117">
        <f t="shared" ref="N12:N39" si="3">I12-G12-K12</f>
        <v>0</v>
      </c>
      <c r="O12" s="116" t="s">
        <v>102</v>
      </c>
      <c r="P12" s="118">
        <f t="shared" si="0"/>
        <v>0</v>
      </c>
      <c r="Q12" s="119" t="str">
        <f>IF(P12=0,"",IFERROR(VLOOKUP(E12&amp;F12&amp;Q$10,リスト!$AC$2:$AD$43,2,0),""))</f>
        <v/>
      </c>
      <c r="R12" s="119" t="str">
        <f>IF(P12=0,"",IF(P12&gt;2,IF(Q12=0,"",IFERROR(VLOOKUP(E12&amp;F12&amp;S$10,リスト!$AC$2:$AD$43,2,0),"")),Q12*P12))</f>
        <v/>
      </c>
      <c r="S12" s="119" t="str">
        <f>IF(Q12=0,"",IFERROR(VLOOKUP(E12&amp;F12&amp;S$10,リスト!$AC$2:$AD$43,2,0),""))</f>
        <v/>
      </c>
      <c r="T12" s="121"/>
      <c r="U12" s="121"/>
      <c r="V12" s="120" t="str">
        <f t="shared" si="1"/>
        <v/>
      </c>
      <c r="W12" s="92"/>
      <c r="X12" s="120" t="str">
        <f t="shared" ref="X12:X40" si="4">IF(W12="","",IF(W12="日額",S12,IF(AND(W12="内規",R12&gt;V12),V12,R12)))</f>
        <v/>
      </c>
      <c r="Y12" s="224"/>
      <c r="Z12" s="225"/>
      <c r="AA12" s="44"/>
      <c r="AB12" s="19"/>
      <c r="AE12" s="2"/>
      <c r="AF12" s="9"/>
      <c r="AG12" s="18"/>
      <c r="AH12" s="2"/>
      <c r="AI12" s="2"/>
      <c r="AJ12" s="2"/>
      <c r="AP12" s="18"/>
      <c r="AR12" s="9"/>
    </row>
    <row r="13" spans="2:61" ht="23.5" customHeight="1">
      <c r="B13" s="106">
        <v>3</v>
      </c>
      <c r="C13" s="110"/>
      <c r="D13" s="136" t="str">
        <f t="shared" si="2"/>
        <v/>
      </c>
      <c r="E13" s="153"/>
      <c r="F13" s="154"/>
      <c r="G13" s="111"/>
      <c r="H13" s="112" t="s">
        <v>100</v>
      </c>
      <c r="I13" s="113"/>
      <c r="J13" s="114" t="s">
        <v>101</v>
      </c>
      <c r="K13" s="111"/>
      <c r="L13" s="116" t="s">
        <v>102</v>
      </c>
      <c r="M13" s="114" t="s">
        <v>101</v>
      </c>
      <c r="N13" s="117">
        <f>I13-G13-K13</f>
        <v>0</v>
      </c>
      <c r="O13" s="116" t="s">
        <v>102</v>
      </c>
      <c r="P13" s="118">
        <f>ROUND(HOUR(N13),0)</f>
        <v>0</v>
      </c>
      <c r="Q13" s="119" t="str">
        <f>IF(P13=0,"",IFERROR(VLOOKUP(E13&amp;F13&amp;Q$10,リスト!$AC$2:$AD$43,2,0),""))</f>
        <v/>
      </c>
      <c r="R13" s="119" t="str">
        <f>IF(P13=0,"",IF(P13&gt;2,IF(Q13=0,"",IFERROR(VLOOKUP(E13&amp;F13&amp;S$10,リスト!$AC$2:$AD$43,2,0),"")),Q13*P13))</f>
        <v/>
      </c>
      <c r="S13" s="119" t="str">
        <f>IF(Q13=0,"",IFERROR(VLOOKUP(E13&amp;F13&amp;S$10,リスト!$AC$2:$AD$43,2,0),""))</f>
        <v/>
      </c>
      <c r="T13" s="121"/>
      <c r="U13" s="121"/>
      <c r="V13" s="120" t="str">
        <f t="shared" si="1"/>
        <v/>
      </c>
      <c r="W13" s="92"/>
      <c r="X13" s="120" t="str">
        <f t="shared" si="4"/>
        <v/>
      </c>
      <c r="Y13" s="224"/>
      <c r="Z13" s="225"/>
      <c r="AA13" s="19"/>
      <c r="AB13" s="3"/>
      <c r="AC13" s="2"/>
      <c r="AD13" s="20"/>
      <c r="AE13" s="2"/>
      <c r="AF13" s="9"/>
      <c r="AG13" s="18"/>
      <c r="AH13" s="2"/>
      <c r="AI13" s="20"/>
      <c r="AJ13" s="2"/>
      <c r="AP13" s="18"/>
      <c r="AR13" s="9"/>
      <c r="AV13" s="17"/>
    </row>
    <row r="14" spans="2:61" ht="23.5" customHeight="1">
      <c r="B14" s="106">
        <v>4</v>
      </c>
      <c r="C14" s="110"/>
      <c r="D14" s="136" t="str">
        <f t="shared" si="2"/>
        <v/>
      </c>
      <c r="E14" s="153"/>
      <c r="F14" s="154"/>
      <c r="G14" s="111"/>
      <c r="H14" s="112" t="s">
        <v>100</v>
      </c>
      <c r="I14" s="113"/>
      <c r="J14" s="114" t="s">
        <v>101</v>
      </c>
      <c r="K14" s="111"/>
      <c r="L14" s="116" t="s">
        <v>102</v>
      </c>
      <c r="M14" s="114" t="s">
        <v>101</v>
      </c>
      <c r="N14" s="117">
        <f t="shared" si="3"/>
        <v>0</v>
      </c>
      <c r="O14" s="116" t="s">
        <v>102</v>
      </c>
      <c r="P14" s="118">
        <f t="shared" si="0"/>
        <v>0</v>
      </c>
      <c r="Q14" s="119" t="str">
        <f>IF(P14=0,"",IFERROR(VLOOKUP(E14&amp;F14&amp;Q$10,リスト!$AC$2:$AD$43,2,0),""))</f>
        <v/>
      </c>
      <c r="R14" s="119" t="str">
        <f>IF(P14=0,"",IF(P14&gt;2,IF(Q14=0,"",IFERROR(VLOOKUP(E14&amp;F14&amp;S$10,リスト!$AC$2:$AD$43,2,0),"")),Q14*P14))</f>
        <v/>
      </c>
      <c r="S14" s="119" t="str">
        <f>IF(Q14=0,"",IFERROR(VLOOKUP(E14&amp;F14&amp;S$10,リスト!$AC$2:$AD$43,2,0),""))</f>
        <v/>
      </c>
      <c r="T14" s="121"/>
      <c r="U14" s="121"/>
      <c r="V14" s="120" t="str">
        <f t="shared" si="1"/>
        <v/>
      </c>
      <c r="W14" s="92"/>
      <c r="X14" s="120" t="str">
        <f t="shared" si="4"/>
        <v/>
      </c>
      <c r="Y14" s="224"/>
      <c r="Z14" s="225"/>
      <c r="AA14" s="19"/>
      <c r="AB14" s="3"/>
      <c r="AC14" s="2"/>
      <c r="AD14" s="20"/>
      <c r="AE14" s="2"/>
      <c r="AF14" s="9"/>
      <c r="AG14" s="18"/>
      <c r="AH14" s="2"/>
      <c r="AI14" s="20"/>
      <c r="AJ14" s="2"/>
      <c r="AP14" s="18"/>
      <c r="AR14" s="9"/>
      <c r="AV14" s="17"/>
    </row>
    <row r="15" spans="2:61" ht="23.5" customHeight="1">
      <c r="B15" s="106">
        <v>5</v>
      </c>
      <c r="C15" s="110"/>
      <c r="D15" s="136" t="str">
        <f t="shared" si="2"/>
        <v/>
      </c>
      <c r="E15" s="153"/>
      <c r="F15" s="154"/>
      <c r="G15" s="111"/>
      <c r="H15" s="112" t="s">
        <v>100</v>
      </c>
      <c r="I15" s="113"/>
      <c r="J15" s="114" t="s">
        <v>101</v>
      </c>
      <c r="K15" s="111"/>
      <c r="L15" s="116" t="s">
        <v>102</v>
      </c>
      <c r="M15" s="114" t="s">
        <v>101</v>
      </c>
      <c r="N15" s="117">
        <f t="shared" si="3"/>
        <v>0</v>
      </c>
      <c r="O15" s="116" t="s">
        <v>102</v>
      </c>
      <c r="P15" s="118">
        <f t="shared" si="0"/>
        <v>0</v>
      </c>
      <c r="Q15" s="119" t="str">
        <f>IF(P15=0,"",IFERROR(VLOOKUP(E15&amp;F15&amp;Q$10,リスト!$AC$2:$AD$43,2,0),""))</f>
        <v/>
      </c>
      <c r="R15" s="119" t="str">
        <f>IF(P15=0,"",IF(P15&gt;2,IF(Q15=0,"",IFERROR(VLOOKUP(E15&amp;F15&amp;S$10,リスト!$AC$2:$AD$43,2,0),"")),Q15*P15))</f>
        <v/>
      </c>
      <c r="S15" s="119" t="str">
        <f>IF(Q15=0,"",IFERROR(VLOOKUP(E15&amp;F15&amp;S$10,リスト!$AC$2:$AD$43,2,0),""))</f>
        <v/>
      </c>
      <c r="T15" s="121"/>
      <c r="U15" s="121"/>
      <c r="V15" s="120" t="str">
        <f t="shared" si="1"/>
        <v/>
      </c>
      <c r="W15" s="92"/>
      <c r="X15" s="120" t="str">
        <f t="shared" si="4"/>
        <v/>
      </c>
      <c r="Y15" s="224"/>
      <c r="Z15" s="225"/>
      <c r="AA15" s="19"/>
      <c r="AB15" s="3"/>
      <c r="AC15" s="2"/>
      <c r="AD15" s="20"/>
      <c r="AE15" s="2"/>
      <c r="AF15" s="9"/>
      <c r="AG15" s="18"/>
      <c r="AH15" s="2"/>
      <c r="AI15" s="20"/>
      <c r="AJ15" s="2"/>
      <c r="AP15" s="18"/>
      <c r="AR15" s="9"/>
      <c r="AV15" s="17"/>
    </row>
    <row r="16" spans="2:61" ht="23.5" customHeight="1">
      <c r="B16" s="106">
        <v>6</v>
      </c>
      <c r="C16" s="110"/>
      <c r="D16" s="136" t="str">
        <f t="shared" si="2"/>
        <v/>
      </c>
      <c r="E16" s="153"/>
      <c r="F16" s="154"/>
      <c r="G16" s="111"/>
      <c r="H16" s="112" t="s">
        <v>100</v>
      </c>
      <c r="I16" s="113"/>
      <c r="J16" s="114" t="s">
        <v>101</v>
      </c>
      <c r="K16" s="111"/>
      <c r="L16" s="116" t="s">
        <v>102</v>
      </c>
      <c r="M16" s="114" t="s">
        <v>101</v>
      </c>
      <c r="N16" s="117">
        <f t="shared" si="3"/>
        <v>0</v>
      </c>
      <c r="O16" s="116" t="s">
        <v>102</v>
      </c>
      <c r="P16" s="118">
        <f t="shared" si="0"/>
        <v>0</v>
      </c>
      <c r="Q16" s="119" t="str">
        <f>IF(P16=0,"",IFERROR(VLOOKUP(E16&amp;F16&amp;Q$10,リスト!$AC$2:$AD$43,2,0),""))</f>
        <v/>
      </c>
      <c r="R16" s="119" t="str">
        <f>IF(P16=0,"",IF(P16&gt;2,IF(Q16=0,"",IFERROR(VLOOKUP(E16&amp;F16&amp;S$10,リスト!$AC$2:$AD$43,2,0),"")),Q16*P16))</f>
        <v/>
      </c>
      <c r="S16" s="119" t="str">
        <f>IF(Q16=0,"",IFERROR(VLOOKUP(E16&amp;F16&amp;S$10,リスト!$AC$2:$AD$43,2,0),""))</f>
        <v/>
      </c>
      <c r="T16" s="121"/>
      <c r="U16" s="121"/>
      <c r="V16" s="120" t="str">
        <f t="shared" si="1"/>
        <v/>
      </c>
      <c r="W16" s="92"/>
      <c r="X16" s="120" t="str">
        <f t="shared" si="4"/>
        <v/>
      </c>
      <c r="Y16" s="224"/>
      <c r="Z16" s="225"/>
      <c r="AA16" s="19"/>
      <c r="AB16" s="3"/>
      <c r="AC16" s="2"/>
      <c r="AD16" s="20"/>
      <c r="AE16" s="2"/>
      <c r="AF16" s="3"/>
      <c r="AH16" s="2"/>
      <c r="AI16" s="2"/>
      <c r="AJ16" s="20"/>
      <c r="AK16" s="2"/>
      <c r="AR16" s="16"/>
      <c r="AV16" s="17"/>
    </row>
    <row r="17" spans="2:48" ht="23.5" customHeight="1">
      <c r="B17" s="106">
        <v>7</v>
      </c>
      <c r="C17" s="110"/>
      <c r="D17" s="136" t="str">
        <f t="shared" si="2"/>
        <v/>
      </c>
      <c r="E17" s="153"/>
      <c r="F17" s="154"/>
      <c r="G17" s="111"/>
      <c r="H17" s="112" t="s">
        <v>100</v>
      </c>
      <c r="I17" s="113"/>
      <c r="J17" s="114" t="s">
        <v>101</v>
      </c>
      <c r="K17" s="111"/>
      <c r="L17" s="116" t="s">
        <v>102</v>
      </c>
      <c r="M17" s="114" t="s">
        <v>101</v>
      </c>
      <c r="N17" s="117">
        <f t="shared" si="3"/>
        <v>0</v>
      </c>
      <c r="O17" s="116" t="s">
        <v>102</v>
      </c>
      <c r="P17" s="118">
        <f t="shared" si="0"/>
        <v>0</v>
      </c>
      <c r="Q17" s="119" t="str">
        <f>IF(P17=0,"",IFERROR(VLOOKUP(E17&amp;F17&amp;Q$10,リスト!$AC$2:$AD$43,2,0),""))</f>
        <v/>
      </c>
      <c r="R17" s="119" t="str">
        <f>IF(P17=0,"",IF(P17&gt;2,IF(Q17=0,"",IFERROR(VLOOKUP(E17&amp;F17&amp;S$10,リスト!$AC$2:$AD$43,2,0),"")),Q17*P17))</f>
        <v/>
      </c>
      <c r="S17" s="119" t="str">
        <f>IF(Q17=0,"",IFERROR(VLOOKUP(E17&amp;F17&amp;S$10,リスト!$AC$2:$AD$43,2,0),""))</f>
        <v/>
      </c>
      <c r="T17" s="121"/>
      <c r="U17" s="121"/>
      <c r="V17" s="120" t="str">
        <f t="shared" si="1"/>
        <v/>
      </c>
      <c r="W17" s="92"/>
      <c r="X17" s="120" t="str">
        <f t="shared" si="4"/>
        <v/>
      </c>
      <c r="Y17" s="224"/>
      <c r="Z17" s="225"/>
      <c r="AA17" s="19"/>
      <c r="AB17" s="3"/>
      <c r="AC17" s="2"/>
      <c r="AD17" s="20"/>
      <c r="AE17" s="2"/>
      <c r="AF17" s="3"/>
      <c r="AH17" s="2"/>
      <c r="AI17" s="2"/>
      <c r="AJ17" s="20"/>
      <c r="AK17" s="2"/>
      <c r="AR17" s="16"/>
      <c r="AV17" s="17"/>
    </row>
    <row r="18" spans="2:48" ht="23.5" customHeight="1">
      <c r="B18" s="106">
        <v>8</v>
      </c>
      <c r="C18" s="110"/>
      <c r="D18" s="136" t="str">
        <f t="shared" si="2"/>
        <v/>
      </c>
      <c r="E18" s="153"/>
      <c r="F18" s="154"/>
      <c r="G18" s="111"/>
      <c r="H18" s="112" t="s">
        <v>100</v>
      </c>
      <c r="I18" s="113"/>
      <c r="J18" s="114" t="s">
        <v>101</v>
      </c>
      <c r="K18" s="111"/>
      <c r="L18" s="116" t="s">
        <v>102</v>
      </c>
      <c r="M18" s="114" t="s">
        <v>101</v>
      </c>
      <c r="N18" s="117">
        <f t="shared" si="3"/>
        <v>0</v>
      </c>
      <c r="O18" s="116" t="s">
        <v>102</v>
      </c>
      <c r="P18" s="118">
        <f t="shared" si="0"/>
        <v>0</v>
      </c>
      <c r="Q18" s="119" t="str">
        <f>IF(P18=0,"",IFERROR(VLOOKUP(E18&amp;F18&amp;Q$10,リスト!$AC$2:$AD$43,2,0),""))</f>
        <v/>
      </c>
      <c r="R18" s="119" t="str">
        <f>IF(P18=0,"",IF(P18&gt;2,IF(Q18=0,"",IFERROR(VLOOKUP(E18&amp;F18&amp;S$10,リスト!$AC$2:$AD$43,2,0),"")),Q18*P18))</f>
        <v/>
      </c>
      <c r="S18" s="119" t="str">
        <f>IF(Q18=0,"",IFERROR(VLOOKUP(E18&amp;F18&amp;S$10,リスト!$AC$2:$AD$43,2,0),""))</f>
        <v/>
      </c>
      <c r="T18" s="121"/>
      <c r="U18" s="121"/>
      <c r="V18" s="120" t="str">
        <f t="shared" si="1"/>
        <v/>
      </c>
      <c r="W18" s="92"/>
      <c r="X18" s="120" t="str">
        <f t="shared" si="4"/>
        <v/>
      </c>
      <c r="Y18" s="224"/>
      <c r="Z18" s="225"/>
      <c r="AA18" s="19"/>
      <c r="AB18" s="3"/>
      <c r="AC18" s="2"/>
      <c r="AD18" s="20"/>
      <c r="AG18" s="18"/>
      <c r="AR18" s="16"/>
      <c r="AV18" s="17"/>
    </row>
    <row r="19" spans="2:48" ht="23.5" customHeight="1">
      <c r="B19" s="106">
        <v>9</v>
      </c>
      <c r="C19" s="110"/>
      <c r="D19" s="136" t="str">
        <f t="shared" si="2"/>
        <v/>
      </c>
      <c r="E19" s="153"/>
      <c r="F19" s="154"/>
      <c r="G19" s="111"/>
      <c r="H19" s="112" t="s">
        <v>100</v>
      </c>
      <c r="I19" s="113"/>
      <c r="J19" s="114" t="s">
        <v>101</v>
      </c>
      <c r="K19" s="111"/>
      <c r="L19" s="116" t="s">
        <v>102</v>
      </c>
      <c r="M19" s="114" t="s">
        <v>101</v>
      </c>
      <c r="N19" s="117">
        <f t="shared" si="3"/>
        <v>0</v>
      </c>
      <c r="O19" s="116" t="s">
        <v>102</v>
      </c>
      <c r="P19" s="118">
        <f t="shared" si="0"/>
        <v>0</v>
      </c>
      <c r="Q19" s="119" t="str">
        <f>IF(P19=0,"",IFERROR(VLOOKUP(E19&amp;F19&amp;Q$10,リスト!$AC$2:$AD$43,2,0),""))</f>
        <v/>
      </c>
      <c r="R19" s="119" t="str">
        <f>IF(P19=0,"",IF(P19&gt;2,IF(Q19=0,"",IFERROR(VLOOKUP(E19&amp;F19&amp;S$10,リスト!$AC$2:$AD$43,2,0),"")),Q19*P19))</f>
        <v/>
      </c>
      <c r="S19" s="119" t="str">
        <f>IF(Q19=0,"",IFERROR(VLOOKUP(E19&amp;F19&amp;S$10,リスト!$AC$2:$AD$43,2,0),""))</f>
        <v/>
      </c>
      <c r="T19" s="121"/>
      <c r="U19" s="121"/>
      <c r="V19" s="120" t="str">
        <f t="shared" si="1"/>
        <v/>
      </c>
      <c r="W19" s="92"/>
      <c r="X19" s="120" t="str">
        <f t="shared" si="4"/>
        <v/>
      </c>
      <c r="Y19" s="224"/>
      <c r="Z19" s="225"/>
      <c r="AA19" s="19"/>
      <c r="AB19" s="3"/>
      <c r="AC19" s="2"/>
      <c r="AD19" s="20"/>
      <c r="AG19" s="2"/>
      <c r="AR19" s="16"/>
      <c r="AV19" s="17"/>
    </row>
    <row r="20" spans="2:48" ht="23.5" customHeight="1">
      <c r="B20" s="106">
        <v>10</v>
      </c>
      <c r="C20" s="110"/>
      <c r="D20" s="136" t="str">
        <f t="shared" si="2"/>
        <v/>
      </c>
      <c r="E20" s="153"/>
      <c r="F20" s="154"/>
      <c r="G20" s="111"/>
      <c r="H20" s="112" t="s">
        <v>100</v>
      </c>
      <c r="I20" s="113"/>
      <c r="J20" s="114" t="s">
        <v>101</v>
      </c>
      <c r="K20" s="111"/>
      <c r="L20" s="116" t="s">
        <v>102</v>
      </c>
      <c r="M20" s="114" t="s">
        <v>101</v>
      </c>
      <c r="N20" s="117">
        <f t="shared" si="3"/>
        <v>0</v>
      </c>
      <c r="O20" s="116" t="s">
        <v>102</v>
      </c>
      <c r="P20" s="118">
        <f t="shared" si="0"/>
        <v>0</v>
      </c>
      <c r="Q20" s="119" t="str">
        <f>IF(P20=0,"",IFERROR(VLOOKUP(E20&amp;F20&amp;Q$10,リスト!$AC$2:$AD$43,2,0),""))</f>
        <v/>
      </c>
      <c r="R20" s="119" t="str">
        <f>IF(P20=0,"",IF(P20&gt;2,IF(Q20=0,"",IFERROR(VLOOKUP(E20&amp;F20&amp;S$10,リスト!$AC$2:$AD$43,2,0),"")),Q20*P20))</f>
        <v/>
      </c>
      <c r="S20" s="119" t="str">
        <f>IF(Q20=0,"",IFERROR(VLOOKUP(E20&amp;F20&amp;S$10,リスト!$AC$2:$AD$43,2,0),""))</f>
        <v/>
      </c>
      <c r="T20" s="121"/>
      <c r="U20" s="121"/>
      <c r="V20" s="120" t="str">
        <f t="shared" si="1"/>
        <v/>
      </c>
      <c r="W20" s="92"/>
      <c r="X20" s="120" t="str">
        <f t="shared" si="4"/>
        <v/>
      </c>
      <c r="Y20" s="224"/>
      <c r="Z20" s="225"/>
      <c r="AA20" s="19"/>
      <c r="AB20" s="3"/>
      <c r="AC20" s="2"/>
      <c r="AD20" s="20"/>
      <c r="AG20" s="18"/>
      <c r="AP20" s="18"/>
      <c r="AR20" s="16"/>
      <c r="AV20" s="17"/>
    </row>
    <row r="21" spans="2:48" ht="23.5" customHeight="1">
      <c r="B21" s="106">
        <v>11</v>
      </c>
      <c r="C21" s="110"/>
      <c r="D21" s="136" t="str">
        <f t="shared" si="2"/>
        <v/>
      </c>
      <c r="E21" s="153"/>
      <c r="F21" s="154"/>
      <c r="G21" s="111"/>
      <c r="H21" s="112" t="s">
        <v>100</v>
      </c>
      <c r="I21" s="113"/>
      <c r="J21" s="114" t="s">
        <v>101</v>
      </c>
      <c r="K21" s="111"/>
      <c r="L21" s="116" t="s">
        <v>102</v>
      </c>
      <c r="M21" s="114" t="s">
        <v>101</v>
      </c>
      <c r="N21" s="117">
        <f t="shared" si="3"/>
        <v>0</v>
      </c>
      <c r="O21" s="116" t="s">
        <v>102</v>
      </c>
      <c r="P21" s="118">
        <f t="shared" si="0"/>
        <v>0</v>
      </c>
      <c r="Q21" s="119" t="str">
        <f>IF(P21=0,"",IFERROR(VLOOKUP(E21&amp;F21&amp;Q$10,リスト!$AC$2:$AD$43,2,0),""))</f>
        <v/>
      </c>
      <c r="R21" s="119" t="str">
        <f>IF(P21=0,"",IF(P21&gt;2,IF(Q21=0,"",IFERROR(VLOOKUP(E21&amp;F21&amp;S$10,リスト!$AC$2:$AD$43,2,0),"")),Q21*P21))</f>
        <v/>
      </c>
      <c r="S21" s="119" t="str">
        <f>IF(Q21=0,"",IFERROR(VLOOKUP(E21&amp;F21&amp;S$10,リスト!$AC$2:$AD$43,2,0),""))</f>
        <v/>
      </c>
      <c r="T21" s="121"/>
      <c r="U21" s="121"/>
      <c r="V21" s="120" t="str">
        <f t="shared" si="1"/>
        <v/>
      </c>
      <c r="W21" s="92"/>
      <c r="X21" s="120" t="str">
        <f t="shared" si="4"/>
        <v/>
      </c>
      <c r="Y21" s="224"/>
      <c r="Z21" s="225"/>
      <c r="AC21" s="2"/>
      <c r="AD21" s="20"/>
      <c r="AG21" s="2"/>
      <c r="AP21" s="2"/>
      <c r="AR21" s="9"/>
      <c r="AV21" s="17"/>
    </row>
    <row r="22" spans="2:48" ht="23.5" customHeight="1">
      <c r="B22" s="106">
        <v>12</v>
      </c>
      <c r="C22" s="110"/>
      <c r="D22" s="136" t="str">
        <f t="shared" si="2"/>
        <v/>
      </c>
      <c r="E22" s="153"/>
      <c r="F22" s="154"/>
      <c r="G22" s="111"/>
      <c r="H22" s="112" t="s">
        <v>100</v>
      </c>
      <c r="I22" s="113"/>
      <c r="J22" s="114" t="s">
        <v>101</v>
      </c>
      <c r="K22" s="111"/>
      <c r="L22" s="116" t="s">
        <v>102</v>
      </c>
      <c r="M22" s="114" t="s">
        <v>101</v>
      </c>
      <c r="N22" s="117">
        <f t="shared" si="3"/>
        <v>0</v>
      </c>
      <c r="O22" s="116" t="s">
        <v>102</v>
      </c>
      <c r="P22" s="118">
        <f t="shared" si="0"/>
        <v>0</v>
      </c>
      <c r="Q22" s="119" t="str">
        <f>IF(P22=0,"",IFERROR(VLOOKUP(E22&amp;F22&amp;Q$10,リスト!$AC$2:$AD$43,2,0),""))</f>
        <v/>
      </c>
      <c r="R22" s="119" t="str">
        <f>IF(P22=0,"",IF(P22&gt;2,IF(Q22=0,"",IFERROR(VLOOKUP(E22&amp;F22&amp;S$10,リスト!$AC$2:$AD$43,2,0),"")),Q22*P22))</f>
        <v/>
      </c>
      <c r="S22" s="119" t="str">
        <f>IF(Q22=0,"",IFERROR(VLOOKUP(E22&amp;F22&amp;S$10,リスト!$AC$2:$AD$43,2,0),""))</f>
        <v/>
      </c>
      <c r="T22" s="121"/>
      <c r="U22" s="121"/>
      <c r="V22" s="120" t="str">
        <f t="shared" si="1"/>
        <v/>
      </c>
      <c r="W22" s="92"/>
      <c r="X22" s="120" t="str">
        <f t="shared" si="4"/>
        <v/>
      </c>
      <c r="Y22" s="224"/>
      <c r="Z22" s="225"/>
      <c r="AC22" s="2"/>
      <c r="AD22" s="20"/>
      <c r="AG22" s="20"/>
      <c r="AP22" s="18"/>
      <c r="AR22" s="9"/>
    </row>
    <row r="23" spans="2:48" ht="23.5" customHeight="1">
      <c r="B23" s="106">
        <v>13</v>
      </c>
      <c r="C23" s="110"/>
      <c r="D23" s="136" t="str">
        <f t="shared" si="2"/>
        <v/>
      </c>
      <c r="E23" s="153"/>
      <c r="F23" s="154"/>
      <c r="G23" s="111"/>
      <c r="H23" s="112" t="s">
        <v>100</v>
      </c>
      <c r="I23" s="113"/>
      <c r="J23" s="114" t="s">
        <v>101</v>
      </c>
      <c r="K23" s="111"/>
      <c r="L23" s="116" t="s">
        <v>102</v>
      </c>
      <c r="M23" s="114" t="s">
        <v>101</v>
      </c>
      <c r="N23" s="117">
        <f t="shared" si="3"/>
        <v>0</v>
      </c>
      <c r="O23" s="116" t="s">
        <v>102</v>
      </c>
      <c r="P23" s="118">
        <f t="shared" si="0"/>
        <v>0</v>
      </c>
      <c r="Q23" s="119" t="str">
        <f>IF(P23=0,"",IFERROR(VLOOKUP(E23&amp;F23&amp;Q$10,リスト!$AC$2:$AD$43,2,0),""))</f>
        <v/>
      </c>
      <c r="R23" s="119" t="str">
        <f>IF(P23=0,"",IF(P23&gt;2,IF(Q23=0,"",IFERROR(VLOOKUP(E23&amp;F23&amp;S$10,リスト!$AC$2:$AD$43,2,0),"")),Q23*P23))</f>
        <v/>
      </c>
      <c r="S23" s="119" t="str">
        <f>IF(Q23=0,"",IFERROR(VLOOKUP(E23&amp;F23&amp;S$10,リスト!$AC$2:$AD$43,2,0),""))</f>
        <v/>
      </c>
      <c r="T23" s="121"/>
      <c r="U23" s="121"/>
      <c r="V23" s="120" t="str">
        <f t="shared" si="1"/>
        <v/>
      </c>
      <c r="W23" s="92"/>
      <c r="X23" s="120" t="str">
        <f t="shared" si="4"/>
        <v/>
      </c>
      <c r="Y23" s="224"/>
      <c r="Z23" s="225"/>
      <c r="AG23" s="20"/>
      <c r="AP23" s="2"/>
      <c r="AR23" s="9"/>
    </row>
    <row r="24" spans="2:48" ht="23.5" customHeight="1">
      <c r="B24" s="106">
        <v>14</v>
      </c>
      <c r="C24" s="110"/>
      <c r="D24" s="136" t="str">
        <f t="shared" si="2"/>
        <v/>
      </c>
      <c r="E24" s="153"/>
      <c r="F24" s="154"/>
      <c r="G24" s="111"/>
      <c r="H24" s="112" t="s">
        <v>100</v>
      </c>
      <c r="I24" s="113"/>
      <c r="J24" s="114" t="s">
        <v>101</v>
      </c>
      <c r="K24" s="111"/>
      <c r="L24" s="116" t="s">
        <v>102</v>
      </c>
      <c r="M24" s="114" t="s">
        <v>101</v>
      </c>
      <c r="N24" s="117">
        <f t="shared" si="3"/>
        <v>0</v>
      </c>
      <c r="O24" s="116" t="s">
        <v>102</v>
      </c>
      <c r="P24" s="118">
        <f t="shared" si="0"/>
        <v>0</v>
      </c>
      <c r="Q24" s="119" t="str">
        <f>IF(P24=0,"",IFERROR(VLOOKUP(E24&amp;F24&amp;Q$10,リスト!$AC$2:$AD$43,2,0),""))</f>
        <v/>
      </c>
      <c r="R24" s="119" t="str">
        <f>IF(P24=0,"",IF(P24&gt;2,IF(Q24=0,"",IFERROR(VLOOKUP(E24&amp;F24&amp;S$10,リスト!$AC$2:$AD$43,2,0),"")),Q24*P24))</f>
        <v/>
      </c>
      <c r="S24" s="119" t="str">
        <f>IF(Q24=0,"",IFERROR(VLOOKUP(E24&amp;F24&amp;S$10,リスト!$AC$2:$AD$43,2,0),""))</f>
        <v/>
      </c>
      <c r="T24" s="121"/>
      <c r="U24" s="121"/>
      <c r="V24" s="120" t="str">
        <f t="shared" si="1"/>
        <v/>
      </c>
      <c r="W24" s="92"/>
      <c r="X24" s="120" t="str">
        <f t="shared" si="4"/>
        <v/>
      </c>
      <c r="Y24" s="224"/>
      <c r="Z24" s="225"/>
      <c r="AG24" s="20"/>
      <c r="AP24" s="20"/>
      <c r="AR24" s="9"/>
    </row>
    <row r="25" spans="2:48" ht="23.5" customHeight="1">
      <c r="B25" s="106">
        <v>15</v>
      </c>
      <c r="C25" s="110"/>
      <c r="D25" s="136" t="str">
        <f t="shared" si="2"/>
        <v/>
      </c>
      <c r="E25" s="153"/>
      <c r="F25" s="154"/>
      <c r="G25" s="111"/>
      <c r="H25" s="112" t="s">
        <v>100</v>
      </c>
      <c r="I25" s="113"/>
      <c r="J25" s="114" t="s">
        <v>101</v>
      </c>
      <c r="K25" s="111"/>
      <c r="L25" s="116" t="s">
        <v>102</v>
      </c>
      <c r="M25" s="114" t="s">
        <v>101</v>
      </c>
      <c r="N25" s="117">
        <f t="shared" si="3"/>
        <v>0</v>
      </c>
      <c r="O25" s="116" t="s">
        <v>102</v>
      </c>
      <c r="P25" s="118">
        <f t="shared" si="0"/>
        <v>0</v>
      </c>
      <c r="Q25" s="119" t="str">
        <f>IF(P25=0,"",IFERROR(VLOOKUP(E25&amp;F25&amp;Q$10,リスト!$AC$2:$AD$43,2,0),""))</f>
        <v/>
      </c>
      <c r="R25" s="119" t="str">
        <f>IF(P25=0,"",IF(P25&gt;2,IF(Q25=0,"",IFERROR(VLOOKUP(E25&amp;F25&amp;S$10,リスト!$AC$2:$AD$43,2,0),"")),Q25*P25))</f>
        <v/>
      </c>
      <c r="S25" s="119" t="str">
        <f>IF(Q25=0,"",IFERROR(VLOOKUP(E25&amp;F25&amp;S$10,リスト!$AC$2:$AD$43,2,0),""))</f>
        <v/>
      </c>
      <c r="T25" s="121"/>
      <c r="U25" s="121"/>
      <c r="V25" s="120" t="str">
        <f t="shared" si="1"/>
        <v/>
      </c>
      <c r="W25" s="92"/>
      <c r="X25" s="120" t="str">
        <f t="shared" si="4"/>
        <v/>
      </c>
      <c r="Y25" s="224"/>
      <c r="Z25" s="225"/>
      <c r="AP25" s="20"/>
      <c r="AR25" s="9"/>
    </row>
    <row r="26" spans="2:48" ht="23.5" customHeight="1">
      <c r="B26" s="106">
        <v>16</v>
      </c>
      <c r="C26" s="110"/>
      <c r="D26" s="136" t="str">
        <f t="shared" si="2"/>
        <v/>
      </c>
      <c r="E26" s="153"/>
      <c r="F26" s="154"/>
      <c r="G26" s="111"/>
      <c r="H26" s="112" t="s">
        <v>100</v>
      </c>
      <c r="I26" s="113"/>
      <c r="J26" s="114" t="s">
        <v>101</v>
      </c>
      <c r="K26" s="111"/>
      <c r="L26" s="116" t="s">
        <v>102</v>
      </c>
      <c r="M26" s="114" t="s">
        <v>101</v>
      </c>
      <c r="N26" s="117">
        <f t="shared" si="3"/>
        <v>0</v>
      </c>
      <c r="O26" s="116" t="s">
        <v>102</v>
      </c>
      <c r="P26" s="118">
        <f t="shared" si="0"/>
        <v>0</v>
      </c>
      <c r="Q26" s="119" t="str">
        <f>IF(P26=0,"",IFERROR(VLOOKUP(E26&amp;F26&amp;Q$10,リスト!$AC$2:$AD$43,2,0),""))</f>
        <v/>
      </c>
      <c r="R26" s="119" t="str">
        <f>IF(P26=0,"",IF(P26&gt;2,IF(Q26=0,"",IFERROR(VLOOKUP(E26&amp;F26&amp;S$10,リスト!$AC$2:$AD$43,2,0),"")),Q26*P26))</f>
        <v/>
      </c>
      <c r="S26" s="119" t="str">
        <f>IF(Q26=0,"",IFERROR(VLOOKUP(E26&amp;F26&amp;S$10,リスト!$AC$2:$AD$43,2,0),""))</f>
        <v/>
      </c>
      <c r="T26" s="121"/>
      <c r="U26" s="121"/>
      <c r="V26" s="120" t="str">
        <f t="shared" si="1"/>
        <v/>
      </c>
      <c r="W26" s="92"/>
      <c r="X26" s="120" t="str">
        <f t="shared" si="4"/>
        <v/>
      </c>
      <c r="Y26" s="224"/>
      <c r="Z26" s="225"/>
      <c r="AA26" s="44"/>
      <c r="AP26" s="20"/>
      <c r="AR26" s="9"/>
    </row>
    <row r="27" spans="2:48" ht="23.5" customHeight="1">
      <c r="B27" s="106">
        <v>17</v>
      </c>
      <c r="C27" s="110"/>
      <c r="D27" s="136" t="str">
        <f t="shared" si="2"/>
        <v/>
      </c>
      <c r="E27" s="153"/>
      <c r="F27" s="154"/>
      <c r="G27" s="111"/>
      <c r="H27" s="112" t="s">
        <v>100</v>
      </c>
      <c r="I27" s="113"/>
      <c r="J27" s="114" t="s">
        <v>101</v>
      </c>
      <c r="K27" s="111"/>
      <c r="L27" s="116" t="s">
        <v>102</v>
      </c>
      <c r="M27" s="114" t="s">
        <v>101</v>
      </c>
      <c r="N27" s="117">
        <f t="shared" si="3"/>
        <v>0</v>
      </c>
      <c r="O27" s="116" t="s">
        <v>102</v>
      </c>
      <c r="P27" s="118">
        <f t="shared" si="0"/>
        <v>0</v>
      </c>
      <c r="Q27" s="119" t="str">
        <f>IF(P27=0,"",IFERROR(VLOOKUP(E27&amp;F27&amp;Q$10,リスト!$AC$2:$AD$43,2,0),""))</f>
        <v/>
      </c>
      <c r="R27" s="119" t="str">
        <f>IF(P27=0,"",IF(P27&gt;2,IF(Q27=0,"",IFERROR(VLOOKUP(E27&amp;F27&amp;S$10,リスト!$AC$2:$AD$43,2,0),"")),Q27*P27))</f>
        <v/>
      </c>
      <c r="S27" s="119" t="str">
        <f>IF(Q27=0,"",IFERROR(VLOOKUP(E27&amp;F27&amp;S$10,リスト!$AC$2:$AD$43,2,0),""))</f>
        <v/>
      </c>
      <c r="T27" s="121"/>
      <c r="U27" s="121"/>
      <c r="V27" s="120" t="str">
        <f t="shared" si="1"/>
        <v/>
      </c>
      <c r="W27" s="92"/>
      <c r="X27" s="120" t="str">
        <f t="shared" si="4"/>
        <v/>
      </c>
      <c r="Y27" s="224"/>
      <c r="Z27" s="225"/>
      <c r="AG27" s="2"/>
      <c r="AR27" s="16"/>
    </row>
    <row r="28" spans="2:48" ht="23.5" customHeight="1">
      <c r="B28" s="106">
        <v>18</v>
      </c>
      <c r="C28" s="110"/>
      <c r="D28" s="136" t="str">
        <f t="shared" si="2"/>
        <v/>
      </c>
      <c r="E28" s="153"/>
      <c r="F28" s="154"/>
      <c r="G28" s="111"/>
      <c r="H28" s="112" t="s">
        <v>100</v>
      </c>
      <c r="I28" s="113"/>
      <c r="J28" s="114" t="s">
        <v>101</v>
      </c>
      <c r="K28" s="111"/>
      <c r="L28" s="116" t="s">
        <v>102</v>
      </c>
      <c r="M28" s="114" t="s">
        <v>101</v>
      </c>
      <c r="N28" s="117">
        <f t="shared" si="3"/>
        <v>0</v>
      </c>
      <c r="O28" s="116" t="s">
        <v>102</v>
      </c>
      <c r="P28" s="118">
        <f t="shared" si="0"/>
        <v>0</v>
      </c>
      <c r="Q28" s="119" t="str">
        <f>IF(P28=0,"",IFERROR(VLOOKUP(E28&amp;F28&amp;Q$10,リスト!$AC$2:$AD$43,2,0),""))</f>
        <v/>
      </c>
      <c r="R28" s="119" t="str">
        <f>IF(P28=0,"",IF(P28&gt;2,IF(Q28=0,"",IFERROR(VLOOKUP(E28&amp;F28&amp;S$10,リスト!$AC$2:$AD$43,2,0),"")),Q28*P28))</f>
        <v/>
      </c>
      <c r="S28" s="119" t="str">
        <f>IF(Q28=0,"",IFERROR(VLOOKUP(E28&amp;F28&amp;S$10,リスト!$AC$2:$AD$43,2,0),""))</f>
        <v/>
      </c>
      <c r="T28" s="121"/>
      <c r="U28" s="121"/>
      <c r="V28" s="120" t="str">
        <f t="shared" si="1"/>
        <v/>
      </c>
      <c r="W28" s="92"/>
      <c r="X28" s="120" t="str">
        <f t="shared" si="4"/>
        <v/>
      </c>
      <c r="Y28" s="224"/>
      <c r="Z28" s="225"/>
      <c r="AA28" s="44"/>
      <c r="AG28" s="2"/>
      <c r="AR28" s="16"/>
    </row>
    <row r="29" spans="2:48" ht="23.5" customHeight="1">
      <c r="B29" s="106">
        <v>19</v>
      </c>
      <c r="C29" s="110"/>
      <c r="D29" s="136" t="str">
        <f t="shared" si="2"/>
        <v/>
      </c>
      <c r="E29" s="153"/>
      <c r="F29" s="154"/>
      <c r="G29" s="111"/>
      <c r="H29" s="112" t="s">
        <v>100</v>
      </c>
      <c r="I29" s="113"/>
      <c r="J29" s="114" t="s">
        <v>101</v>
      </c>
      <c r="K29" s="111"/>
      <c r="L29" s="116" t="s">
        <v>102</v>
      </c>
      <c r="M29" s="114" t="s">
        <v>101</v>
      </c>
      <c r="N29" s="117">
        <f t="shared" si="3"/>
        <v>0</v>
      </c>
      <c r="O29" s="116" t="s">
        <v>102</v>
      </c>
      <c r="P29" s="118">
        <f t="shared" si="0"/>
        <v>0</v>
      </c>
      <c r="Q29" s="119" t="str">
        <f>IF(P29=0,"",IFERROR(VLOOKUP(E29&amp;F29&amp;Q$10,リスト!$AC$2:$AD$43,2,0),""))</f>
        <v/>
      </c>
      <c r="R29" s="119" t="str">
        <f>IF(P29=0,"",IF(P29&gt;2,IF(Q29=0,"",IFERROR(VLOOKUP(E29&amp;F29&amp;S$10,リスト!$AC$2:$AD$43,2,0),"")),Q29*P29))</f>
        <v/>
      </c>
      <c r="S29" s="119" t="str">
        <f>IF(Q29=0,"",IFERROR(VLOOKUP(E29&amp;F29&amp;S$10,リスト!$AC$2:$AD$43,2,0),""))</f>
        <v/>
      </c>
      <c r="T29" s="121"/>
      <c r="U29" s="121"/>
      <c r="V29" s="120" t="str">
        <f t="shared" si="1"/>
        <v/>
      </c>
      <c r="W29" s="92"/>
      <c r="X29" s="120" t="str">
        <f t="shared" si="4"/>
        <v/>
      </c>
      <c r="Y29" s="224"/>
      <c r="Z29" s="225"/>
      <c r="AG29" s="2"/>
      <c r="AR29" s="16"/>
    </row>
    <row r="30" spans="2:48" ht="23.5" customHeight="1">
      <c r="B30" s="106">
        <v>20</v>
      </c>
      <c r="C30" s="110"/>
      <c r="D30" s="136" t="str">
        <f t="shared" si="2"/>
        <v/>
      </c>
      <c r="E30" s="153"/>
      <c r="F30" s="154"/>
      <c r="G30" s="111"/>
      <c r="H30" s="112" t="s">
        <v>100</v>
      </c>
      <c r="I30" s="113"/>
      <c r="J30" s="114" t="s">
        <v>101</v>
      </c>
      <c r="K30" s="111"/>
      <c r="L30" s="116" t="s">
        <v>102</v>
      </c>
      <c r="M30" s="114" t="s">
        <v>101</v>
      </c>
      <c r="N30" s="117">
        <f t="shared" si="3"/>
        <v>0</v>
      </c>
      <c r="O30" s="116" t="s">
        <v>102</v>
      </c>
      <c r="P30" s="118">
        <f t="shared" si="0"/>
        <v>0</v>
      </c>
      <c r="Q30" s="119" t="str">
        <f>IF(P30=0,"",IFERROR(VLOOKUP(E30&amp;F30&amp;Q$10,リスト!$AC$2:$AD$43,2,0),""))</f>
        <v/>
      </c>
      <c r="R30" s="119" t="str">
        <f>IF(P30=0,"",IF(P30&gt;2,IF(Q30=0,"",IFERROR(VLOOKUP(E30&amp;F30&amp;S$10,リスト!$AC$2:$AD$43,2,0),"")),Q30*P30))</f>
        <v/>
      </c>
      <c r="S30" s="119" t="str">
        <f>IF(Q30=0,"",IFERROR(VLOOKUP(E30&amp;F30&amp;S$10,リスト!$AC$2:$AD$43,2,0),""))</f>
        <v/>
      </c>
      <c r="T30" s="121"/>
      <c r="U30" s="121"/>
      <c r="V30" s="120" t="str">
        <f t="shared" si="1"/>
        <v/>
      </c>
      <c r="W30" s="92"/>
      <c r="X30" s="120" t="str">
        <f t="shared" si="4"/>
        <v/>
      </c>
      <c r="Y30" s="224"/>
      <c r="Z30" s="225"/>
      <c r="AG30" s="2"/>
      <c r="AR30" s="16"/>
    </row>
    <row r="31" spans="2:48" ht="23.5" customHeight="1">
      <c r="B31" s="106">
        <v>21</v>
      </c>
      <c r="C31" s="110"/>
      <c r="D31" s="136" t="str">
        <f t="shared" si="2"/>
        <v/>
      </c>
      <c r="E31" s="153"/>
      <c r="F31" s="154"/>
      <c r="G31" s="111"/>
      <c r="H31" s="112" t="s">
        <v>100</v>
      </c>
      <c r="I31" s="113"/>
      <c r="J31" s="114" t="s">
        <v>101</v>
      </c>
      <c r="K31" s="111"/>
      <c r="L31" s="116" t="s">
        <v>102</v>
      </c>
      <c r="M31" s="114" t="s">
        <v>101</v>
      </c>
      <c r="N31" s="117">
        <f t="shared" si="3"/>
        <v>0</v>
      </c>
      <c r="O31" s="116" t="s">
        <v>102</v>
      </c>
      <c r="P31" s="118">
        <f t="shared" si="0"/>
        <v>0</v>
      </c>
      <c r="Q31" s="119" t="str">
        <f>IF(P31=0,"",IFERROR(VLOOKUP(E31&amp;F31&amp;Q$10,リスト!$AC$2:$AD$43,2,0),""))</f>
        <v/>
      </c>
      <c r="R31" s="119" t="str">
        <f>IF(P31=0,"",IF(P31&gt;2,IF(Q31=0,"",IFERROR(VLOOKUP(E31&amp;F31&amp;S$10,リスト!$AC$2:$AD$43,2,0),"")),Q31*P31))</f>
        <v/>
      </c>
      <c r="S31" s="119" t="str">
        <f>IF(Q31=0,"",IFERROR(VLOOKUP(E31&amp;F31&amp;S$10,リスト!$AC$2:$AD$43,2,0),""))</f>
        <v/>
      </c>
      <c r="T31" s="121"/>
      <c r="U31" s="121"/>
      <c r="V31" s="120" t="str">
        <f t="shared" si="1"/>
        <v/>
      </c>
      <c r="W31" s="92"/>
      <c r="X31" s="120" t="str">
        <f t="shared" si="4"/>
        <v/>
      </c>
      <c r="Y31" s="224"/>
      <c r="Z31" s="225"/>
      <c r="AG31" s="2"/>
      <c r="AR31" s="16"/>
    </row>
    <row r="32" spans="2:48" ht="23.5" customHeight="1">
      <c r="B32" s="106">
        <v>22</v>
      </c>
      <c r="C32" s="110"/>
      <c r="D32" s="136" t="str">
        <f t="shared" si="2"/>
        <v/>
      </c>
      <c r="E32" s="153"/>
      <c r="F32" s="154"/>
      <c r="G32" s="111"/>
      <c r="H32" s="112" t="s">
        <v>100</v>
      </c>
      <c r="I32" s="113"/>
      <c r="J32" s="114" t="s">
        <v>101</v>
      </c>
      <c r="K32" s="111"/>
      <c r="L32" s="116" t="s">
        <v>102</v>
      </c>
      <c r="M32" s="114" t="s">
        <v>101</v>
      </c>
      <c r="N32" s="117">
        <f t="shared" si="3"/>
        <v>0</v>
      </c>
      <c r="O32" s="116" t="s">
        <v>102</v>
      </c>
      <c r="P32" s="118">
        <f t="shared" si="0"/>
        <v>0</v>
      </c>
      <c r="Q32" s="119" t="str">
        <f>IF(P32=0,"",IFERROR(VLOOKUP(E32&amp;F32&amp;Q$10,リスト!$AC$2:$AD$43,2,0),""))</f>
        <v/>
      </c>
      <c r="R32" s="119" t="str">
        <f>IF(P32=0,"",IF(P32&gt;2,IF(Q32=0,"",IFERROR(VLOOKUP(E32&amp;F32&amp;S$10,リスト!$AC$2:$AD$43,2,0),"")),Q32*P32))</f>
        <v/>
      </c>
      <c r="S32" s="119" t="str">
        <f>IF(Q32=0,"",IFERROR(VLOOKUP(E32&amp;F32&amp;S$10,リスト!$AC$2:$AD$43,2,0),""))</f>
        <v/>
      </c>
      <c r="T32" s="121"/>
      <c r="U32" s="121"/>
      <c r="V32" s="120" t="str">
        <f t="shared" si="1"/>
        <v/>
      </c>
      <c r="W32" s="92"/>
      <c r="X32" s="120" t="str">
        <f t="shared" si="4"/>
        <v/>
      </c>
      <c r="Y32" s="224"/>
      <c r="Z32" s="225"/>
      <c r="AG32" s="2"/>
      <c r="AP32" s="2"/>
      <c r="AR32" s="9"/>
    </row>
    <row r="33" spans="2:44" ht="23.5" customHeight="1">
      <c r="B33" s="106">
        <v>23</v>
      </c>
      <c r="C33" s="110"/>
      <c r="D33" s="136" t="str">
        <f t="shared" si="2"/>
        <v/>
      </c>
      <c r="E33" s="153"/>
      <c r="F33" s="154"/>
      <c r="G33" s="111"/>
      <c r="H33" s="112" t="s">
        <v>100</v>
      </c>
      <c r="I33" s="122"/>
      <c r="J33" s="114" t="s">
        <v>101</v>
      </c>
      <c r="K33" s="111"/>
      <c r="L33" s="116" t="s">
        <v>102</v>
      </c>
      <c r="M33" s="114" t="s">
        <v>101</v>
      </c>
      <c r="N33" s="117">
        <f t="shared" si="3"/>
        <v>0</v>
      </c>
      <c r="O33" s="116" t="s">
        <v>102</v>
      </c>
      <c r="P33" s="118">
        <f t="shared" si="0"/>
        <v>0</v>
      </c>
      <c r="Q33" s="119" t="str">
        <f>IF(P33=0,"",IFERROR(VLOOKUP(E33&amp;F33&amp;Q$10,リスト!$AC$2:$AD$43,2,0),""))</f>
        <v/>
      </c>
      <c r="R33" s="119" t="str">
        <f>IF(P33=0,"",IF(P33&gt;2,IF(Q33=0,"",IFERROR(VLOOKUP(E33&amp;F33&amp;S$10,リスト!$AC$2:$AD$43,2,0),"")),Q33*P33))</f>
        <v/>
      </c>
      <c r="S33" s="119" t="str">
        <f>IF(Q33=0,"",IFERROR(VLOOKUP(E33&amp;F33&amp;S$10,リスト!$AC$2:$AD$43,2,0),""))</f>
        <v/>
      </c>
      <c r="T33" s="121"/>
      <c r="U33" s="121"/>
      <c r="V33" s="120" t="str">
        <f t="shared" si="1"/>
        <v/>
      </c>
      <c r="W33" s="92"/>
      <c r="X33" s="120" t="str">
        <f t="shared" si="4"/>
        <v/>
      </c>
      <c r="Y33" s="224"/>
      <c r="Z33" s="225"/>
      <c r="AA33" s="35"/>
      <c r="AP33" s="2"/>
      <c r="AR33" s="9"/>
    </row>
    <row r="34" spans="2:44" ht="23.5" customHeight="1">
      <c r="B34" s="106">
        <v>24</v>
      </c>
      <c r="C34" s="110"/>
      <c r="D34" s="136" t="str">
        <f t="shared" si="2"/>
        <v/>
      </c>
      <c r="E34" s="153"/>
      <c r="F34" s="154"/>
      <c r="G34" s="111"/>
      <c r="H34" s="112" t="s">
        <v>100</v>
      </c>
      <c r="I34" s="113"/>
      <c r="J34" s="114" t="s">
        <v>101</v>
      </c>
      <c r="K34" s="111"/>
      <c r="L34" s="116" t="s">
        <v>102</v>
      </c>
      <c r="M34" s="114" t="s">
        <v>101</v>
      </c>
      <c r="N34" s="117">
        <f t="shared" si="3"/>
        <v>0</v>
      </c>
      <c r="O34" s="116" t="s">
        <v>102</v>
      </c>
      <c r="P34" s="118">
        <f t="shared" si="0"/>
        <v>0</v>
      </c>
      <c r="Q34" s="119" t="str">
        <f>IF(P34=0,"",IFERROR(VLOOKUP(E34&amp;F34&amp;Q$10,リスト!$AC$2:$AD$43,2,0),""))</f>
        <v/>
      </c>
      <c r="R34" s="119" t="str">
        <f>IF(P34=0,"",IF(P34&gt;2,IF(Q34=0,"",IFERROR(VLOOKUP(E34&amp;F34&amp;S$10,リスト!$AC$2:$AD$43,2,0),"")),Q34*P34))</f>
        <v/>
      </c>
      <c r="S34" s="119" t="str">
        <f>IF(Q34=0,"",IFERROR(VLOOKUP(E34&amp;F34&amp;S$10,リスト!$AC$2:$AD$43,2,0),""))</f>
        <v/>
      </c>
      <c r="T34" s="121"/>
      <c r="U34" s="121"/>
      <c r="V34" s="120" t="str">
        <f t="shared" si="1"/>
        <v/>
      </c>
      <c r="W34" s="92"/>
      <c r="X34" s="120" t="str">
        <f t="shared" si="4"/>
        <v/>
      </c>
      <c r="Y34" s="224"/>
      <c r="Z34" s="225"/>
      <c r="AA34" s="35"/>
      <c r="AP34" s="2"/>
      <c r="AR34" s="9"/>
    </row>
    <row r="35" spans="2:44" ht="23.5" customHeight="1">
      <c r="B35" s="106">
        <v>25</v>
      </c>
      <c r="C35" s="110"/>
      <c r="D35" s="136" t="str">
        <f t="shared" si="2"/>
        <v/>
      </c>
      <c r="E35" s="153"/>
      <c r="F35" s="154"/>
      <c r="G35" s="111"/>
      <c r="H35" s="112" t="s">
        <v>100</v>
      </c>
      <c r="I35" s="113"/>
      <c r="J35" s="114" t="s">
        <v>101</v>
      </c>
      <c r="K35" s="111"/>
      <c r="L35" s="116" t="s">
        <v>102</v>
      </c>
      <c r="M35" s="114" t="s">
        <v>101</v>
      </c>
      <c r="N35" s="117">
        <f t="shared" si="3"/>
        <v>0</v>
      </c>
      <c r="O35" s="116" t="s">
        <v>102</v>
      </c>
      <c r="P35" s="118">
        <f t="shared" si="0"/>
        <v>0</v>
      </c>
      <c r="Q35" s="119" t="str">
        <f>IF(P35=0,"",IFERROR(VLOOKUP(E35&amp;F35&amp;Q$10,リスト!$AC$2:$AD$43,2,0),""))</f>
        <v/>
      </c>
      <c r="R35" s="119" t="str">
        <f>IF(P35=0,"",IF(P35&gt;2,IF(Q35=0,"",IFERROR(VLOOKUP(E35&amp;F35&amp;S$10,リスト!$AC$2:$AD$43,2,0),"")),Q35*P35))</f>
        <v/>
      </c>
      <c r="S35" s="119" t="str">
        <f>IF(Q35=0,"",IFERROR(VLOOKUP(E35&amp;F35&amp;S$10,リスト!$AC$2:$AD$43,2,0),""))</f>
        <v/>
      </c>
      <c r="T35" s="121"/>
      <c r="U35" s="121"/>
      <c r="V35" s="120" t="str">
        <f t="shared" si="1"/>
        <v/>
      </c>
      <c r="W35" s="92"/>
      <c r="X35" s="120" t="str">
        <f t="shared" si="4"/>
        <v/>
      </c>
      <c r="Y35" s="224"/>
      <c r="Z35" s="225"/>
      <c r="AA35" s="35"/>
      <c r="AP35" s="2"/>
      <c r="AR35" s="9"/>
    </row>
    <row r="36" spans="2:44" ht="23.5" customHeight="1">
      <c r="B36" s="106">
        <v>26</v>
      </c>
      <c r="C36" s="110"/>
      <c r="D36" s="136" t="str">
        <f t="shared" si="2"/>
        <v/>
      </c>
      <c r="E36" s="153"/>
      <c r="F36" s="154"/>
      <c r="G36" s="111"/>
      <c r="H36" s="112" t="s">
        <v>100</v>
      </c>
      <c r="I36" s="113"/>
      <c r="J36" s="114" t="s">
        <v>101</v>
      </c>
      <c r="K36" s="111"/>
      <c r="L36" s="116" t="s">
        <v>102</v>
      </c>
      <c r="M36" s="114" t="s">
        <v>101</v>
      </c>
      <c r="N36" s="117">
        <f t="shared" si="3"/>
        <v>0</v>
      </c>
      <c r="O36" s="116" t="s">
        <v>102</v>
      </c>
      <c r="P36" s="118">
        <f t="shared" si="0"/>
        <v>0</v>
      </c>
      <c r="Q36" s="119" t="str">
        <f>IF(P36=0,"",IFERROR(VLOOKUP(E36&amp;F36&amp;Q$10,リスト!$AC$2:$AD$43,2,0),""))</f>
        <v/>
      </c>
      <c r="R36" s="119" t="str">
        <f>IF(P36=0,"",IF(P36&gt;2,IF(Q36=0,"",IFERROR(VLOOKUP(E36&amp;F36&amp;S$10,リスト!$AC$2:$AD$43,2,0),"")),Q36*P36))</f>
        <v/>
      </c>
      <c r="S36" s="119" t="str">
        <f>IF(Q36=0,"",IFERROR(VLOOKUP(E36&amp;F36&amp;S$10,リスト!$AC$2:$AD$43,2,0),""))</f>
        <v/>
      </c>
      <c r="T36" s="121"/>
      <c r="U36" s="121"/>
      <c r="V36" s="120" t="str">
        <f t="shared" si="1"/>
        <v/>
      </c>
      <c r="W36" s="92"/>
      <c r="X36" s="120" t="str">
        <f t="shared" si="4"/>
        <v/>
      </c>
      <c r="Y36" s="224"/>
      <c r="Z36" s="225"/>
      <c r="AA36" s="35"/>
      <c r="AP36" s="2"/>
      <c r="AR36" s="9"/>
    </row>
    <row r="37" spans="2:44" ht="23.5" customHeight="1">
      <c r="B37" s="106">
        <v>27</v>
      </c>
      <c r="C37" s="110"/>
      <c r="D37" s="136" t="str">
        <f t="shared" si="2"/>
        <v/>
      </c>
      <c r="E37" s="153"/>
      <c r="F37" s="154"/>
      <c r="G37" s="111"/>
      <c r="H37" s="112" t="s">
        <v>100</v>
      </c>
      <c r="I37" s="113"/>
      <c r="J37" s="114" t="s">
        <v>101</v>
      </c>
      <c r="K37" s="111"/>
      <c r="L37" s="116" t="s">
        <v>102</v>
      </c>
      <c r="M37" s="114" t="s">
        <v>101</v>
      </c>
      <c r="N37" s="117">
        <f t="shared" si="3"/>
        <v>0</v>
      </c>
      <c r="O37" s="116" t="s">
        <v>102</v>
      </c>
      <c r="P37" s="118">
        <f t="shared" si="0"/>
        <v>0</v>
      </c>
      <c r="Q37" s="119" t="str">
        <f>IF(P37=0,"",IFERROR(VLOOKUP(E37&amp;F37&amp;Q$10,リスト!$AC$2:$AD$43,2,0),""))</f>
        <v/>
      </c>
      <c r="R37" s="119" t="str">
        <f>IF(P37=0,"",IF(P37&gt;2,IF(Q37=0,"",IFERROR(VLOOKUP(E37&amp;F37&amp;S$10,リスト!$AC$2:$AD$43,2,0),"")),Q37*P37))</f>
        <v/>
      </c>
      <c r="S37" s="119" t="str">
        <f>IF(Q37=0,"",IFERROR(VLOOKUP(E37&amp;F37&amp;S$10,リスト!$AC$2:$AD$43,2,0),""))</f>
        <v/>
      </c>
      <c r="T37" s="121"/>
      <c r="U37" s="121"/>
      <c r="V37" s="120" t="str">
        <f t="shared" si="1"/>
        <v/>
      </c>
      <c r="W37" s="92"/>
      <c r="X37" s="120" t="str">
        <f t="shared" si="4"/>
        <v/>
      </c>
      <c r="Y37" s="224"/>
      <c r="Z37" s="225"/>
      <c r="AA37" s="35"/>
      <c r="AP37" s="2"/>
      <c r="AR37" s="9"/>
    </row>
    <row r="38" spans="2:44" ht="23.5" customHeight="1">
      <c r="B38" s="106">
        <v>28</v>
      </c>
      <c r="C38" s="110"/>
      <c r="D38" s="136" t="str">
        <f t="shared" si="2"/>
        <v/>
      </c>
      <c r="E38" s="153"/>
      <c r="F38" s="154"/>
      <c r="G38" s="111"/>
      <c r="H38" s="112" t="s">
        <v>100</v>
      </c>
      <c r="I38" s="113"/>
      <c r="J38" s="114" t="s">
        <v>101</v>
      </c>
      <c r="K38" s="111"/>
      <c r="L38" s="116" t="s">
        <v>102</v>
      </c>
      <c r="M38" s="114" t="s">
        <v>101</v>
      </c>
      <c r="N38" s="117">
        <f t="shared" si="3"/>
        <v>0</v>
      </c>
      <c r="O38" s="116" t="s">
        <v>102</v>
      </c>
      <c r="P38" s="118">
        <f t="shared" si="0"/>
        <v>0</v>
      </c>
      <c r="Q38" s="119" t="str">
        <f>IF(P38=0,"",IFERROR(VLOOKUP(E38&amp;F38&amp;Q$10,リスト!$AC$2:$AD$43,2,0),""))</f>
        <v/>
      </c>
      <c r="R38" s="119" t="str">
        <f>IF(P38=0,"",IF(P38&gt;2,IF(Q38=0,"",IFERROR(VLOOKUP(E38&amp;F38&amp;S$10,リスト!$AC$2:$AD$43,2,0),"")),Q38*P38))</f>
        <v/>
      </c>
      <c r="S38" s="119" t="str">
        <f>IF(Q38=0,"",IFERROR(VLOOKUP(E38&amp;F38&amp;S$10,リスト!$AC$2:$AD$43,2,0),""))</f>
        <v/>
      </c>
      <c r="T38" s="121"/>
      <c r="U38" s="121"/>
      <c r="V38" s="120" t="str">
        <f t="shared" si="1"/>
        <v/>
      </c>
      <c r="W38" s="92"/>
      <c r="X38" s="120" t="str">
        <f t="shared" si="4"/>
        <v/>
      </c>
      <c r="Y38" s="224"/>
      <c r="Z38" s="225"/>
      <c r="AA38" s="35"/>
    </row>
    <row r="39" spans="2:44" ht="23.5" customHeight="1">
      <c r="B39" s="106">
        <v>29</v>
      </c>
      <c r="C39" s="110"/>
      <c r="D39" s="136" t="str">
        <f t="shared" si="2"/>
        <v/>
      </c>
      <c r="E39" s="153"/>
      <c r="F39" s="154"/>
      <c r="G39" s="111"/>
      <c r="H39" s="112" t="s">
        <v>100</v>
      </c>
      <c r="I39" s="113"/>
      <c r="J39" s="114" t="s">
        <v>101</v>
      </c>
      <c r="K39" s="111"/>
      <c r="L39" s="116" t="s">
        <v>102</v>
      </c>
      <c r="M39" s="114" t="s">
        <v>101</v>
      </c>
      <c r="N39" s="117">
        <f t="shared" si="3"/>
        <v>0</v>
      </c>
      <c r="O39" s="116" t="s">
        <v>102</v>
      </c>
      <c r="P39" s="118">
        <f t="shared" si="0"/>
        <v>0</v>
      </c>
      <c r="Q39" s="119" t="str">
        <f>IF(P39=0,"",IFERROR(VLOOKUP(E39&amp;F39&amp;Q$10,リスト!$AC$2:$AD$43,2,0),""))</f>
        <v/>
      </c>
      <c r="R39" s="119" t="str">
        <f>IF(P39=0,"",IF(P39&gt;2,IF(Q39=0,"",IFERROR(VLOOKUP(E39&amp;F39&amp;S$10,リスト!$AC$2:$AD$43,2,0),"")),Q39*P39))</f>
        <v/>
      </c>
      <c r="S39" s="119" t="str">
        <f>IF(Q39=0,"",IFERROR(VLOOKUP(E39&amp;F39&amp;S$10,リスト!$AC$2:$AD$43,2,0),""))</f>
        <v/>
      </c>
      <c r="T39" s="121"/>
      <c r="U39" s="121"/>
      <c r="V39" s="120" t="str">
        <f t="shared" si="1"/>
        <v/>
      </c>
      <c r="W39" s="92"/>
      <c r="X39" s="120" t="str">
        <f t="shared" si="4"/>
        <v/>
      </c>
      <c r="Y39" s="224"/>
      <c r="Z39" s="225"/>
      <c r="AA39" s="35"/>
    </row>
    <row r="40" spans="2:44" ht="23.5" customHeight="1" thickBot="1">
      <c r="B40" s="106">
        <v>30</v>
      </c>
      <c r="C40" s="123"/>
      <c r="D40" s="137" t="str">
        <f t="shared" si="2"/>
        <v/>
      </c>
      <c r="E40" s="153"/>
      <c r="F40" s="154"/>
      <c r="G40" s="124"/>
      <c r="H40" s="125" t="s">
        <v>180</v>
      </c>
      <c r="I40" s="126"/>
      <c r="J40" s="127" t="s">
        <v>101</v>
      </c>
      <c r="K40" s="124"/>
      <c r="L40" s="128" t="s">
        <v>102</v>
      </c>
      <c r="M40" s="127" t="s">
        <v>101</v>
      </c>
      <c r="N40" s="129">
        <f>I40-G40-K40</f>
        <v>0</v>
      </c>
      <c r="O40" s="128" t="s">
        <v>102</v>
      </c>
      <c r="P40" s="130">
        <f>ROUND(HOUR(N40),0)</f>
        <v>0</v>
      </c>
      <c r="Q40" s="131" t="str">
        <f>IF(P40=0,"",IFERROR(VLOOKUP(E40&amp;F40&amp;Q$10,リスト!$AC$2:$AD$43,2,0),""))</f>
        <v/>
      </c>
      <c r="R40" s="146" t="str">
        <f>IF(P40=0,"",IF(P40&gt;2,IF(Q40=0,"",IFERROR(VLOOKUP(E40&amp;F40&amp;S$10,リスト!$AC$2:$AD$43,2,0),"")),Q40*P40))</f>
        <v/>
      </c>
      <c r="S40" s="131" t="str">
        <f>IF(Q40=0,"",IFERROR(VLOOKUP(E40&amp;F40&amp;S$10,リスト!$AC$2:$AD$43,2,0),""))</f>
        <v/>
      </c>
      <c r="T40" s="132"/>
      <c r="U40" s="132"/>
      <c r="V40" s="133" t="str">
        <f t="shared" si="1"/>
        <v/>
      </c>
      <c r="W40" s="93"/>
      <c r="X40" s="134" t="str">
        <f t="shared" si="4"/>
        <v/>
      </c>
      <c r="Y40" s="208"/>
      <c r="Z40" s="209"/>
      <c r="AA40" s="35"/>
    </row>
    <row r="41" spans="2:44" ht="15" customHeight="1" thickTop="1" thickBot="1">
      <c r="C41" s="45"/>
      <c r="D41" s="46"/>
      <c r="E41" s="80"/>
      <c r="F41" s="80"/>
      <c r="G41" s="36" t="s">
        <v>103</v>
      </c>
      <c r="H41" s="26"/>
      <c r="I41" s="26"/>
      <c r="J41" s="26"/>
      <c r="K41" s="26"/>
      <c r="L41" s="94"/>
      <c r="M41" s="36" t="s">
        <v>101</v>
      </c>
      <c r="N41" s="12"/>
      <c r="O41" s="13" t="s">
        <v>102</v>
      </c>
      <c r="P41" s="14">
        <f>SUM(P11:P40)</f>
        <v>0</v>
      </c>
      <c r="Q41" s="64"/>
      <c r="R41" s="64"/>
      <c r="S41" s="64"/>
      <c r="T41" s="13"/>
      <c r="U41" s="13"/>
      <c r="V41" s="15"/>
      <c r="W41" s="15"/>
      <c r="X41" s="15">
        <f>SUM(X11:X40)</f>
        <v>0</v>
      </c>
      <c r="Y41" s="262"/>
      <c r="Z41" s="263"/>
      <c r="AA41" s="35"/>
    </row>
    <row r="42" spans="2:44" ht="15" customHeight="1" thickBot="1">
      <c r="C42" s="2"/>
      <c r="D42" s="2"/>
      <c r="E42" s="2"/>
      <c r="F42" s="2"/>
      <c r="G42" s="2"/>
      <c r="H42" s="2"/>
    </row>
    <row r="43" spans="2:44" ht="15" customHeight="1" thickBot="1">
      <c r="C43" s="47" t="s">
        <v>104</v>
      </c>
      <c r="D43" s="48"/>
      <c r="E43" s="48"/>
      <c r="F43" s="48"/>
      <c r="G43" s="37"/>
      <c r="H43" s="49"/>
      <c r="I43" s="21">
        <f>P41</f>
        <v>0</v>
      </c>
      <c r="J43" s="49" t="s">
        <v>105</v>
      </c>
      <c r="K43" s="6"/>
      <c r="T43" s="212" t="s">
        <v>106</v>
      </c>
      <c r="U43" s="213"/>
      <c r="V43" s="213"/>
      <c r="W43" s="213"/>
      <c r="X43" s="213"/>
      <c r="Y43" s="214"/>
    </row>
    <row r="44" spans="2:44" ht="21" customHeight="1">
      <c r="C44" s="50" t="s">
        <v>107</v>
      </c>
      <c r="D44" s="35"/>
      <c r="E44" s="35"/>
      <c r="F44" s="35"/>
      <c r="H44" s="18"/>
      <c r="I44" s="22">
        <f>X41</f>
        <v>0</v>
      </c>
      <c r="J44" s="18" t="s">
        <v>108</v>
      </c>
      <c r="K44" s="7"/>
      <c r="T44" s="215"/>
      <c r="U44" s="216"/>
      <c r="V44" s="216"/>
      <c r="W44" s="216"/>
      <c r="X44" s="216"/>
      <c r="Y44" s="217"/>
    </row>
    <row r="45" spans="2:44" ht="21" customHeight="1">
      <c r="C45" s="50" t="s">
        <v>109</v>
      </c>
      <c r="D45" s="35"/>
      <c r="E45" s="35"/>
      <c r="F45" s="35"/>
      <c r="H45" s="18"/>
      <c r="I45" s="5"/>
      <c r="J45" s="18" t="s">
        <v>108</v>
      </c>
      <c r="K45" s="7"/>
      <c r="T45" s="218"/>
      <c r="U45" s="219"/>
      <c r="V45" s="219"/>
      <c r="W45" s="219"/>
      <c r="X45" s="219"/>
      <c r="Y45" s="220"/>
    </row>
    <row r="46" spans="2:44" ht="21" customHeight="1" thickBot="1">
      <c r="C46" s="51" t="s">
        <v>110</v>
      </c>
      <c r="D46" s="52"/>
      <c r="E46" s="52"/>
      <c r="F46" s="52"/>
      <c r="G46" s="66"/>
      <c r="H46" s="53"/>
      <c r="I46" s="23">
        <f>I44-I45</f>
        <v>0</v>
      </c>
      <c r="J46" s="53" t="s">
        <v>108</v>
      </c>
      <c r="K46" s="8"/>
      <c r="T46" s="218"/>
      <c r="U46" s="219"/>
      <c r="V46" s="219"/>
      <c r="W46" s="219"/>
      <c r="X46" s="219"/>
      <c r="Y46" s="220"/>
    </row>
    <row r="47" spans="2:44" ht="21" customHeight="1" thickBot="1">
      <c r="T47" s="221"/>
      <c r="U47" s="222"/>
      <c r="V47" s="222"/>
      <c r="W47" s="222"/>
      <c r="X47" s="222"/>
      <c r="Y47" s="223"/>
    </row>
    <row r="48" spans="2:44" ht="21" customHeight="1">
      <c r="C48" s="4" t="s">
        <v>111</v>
      </c>
    </row>
    <row r="49" spans="3:25" ht="4.5" customHeight="1">
      <c r="H49" s="11"/>
    </row>
    <row r="50" spans="3:25" ht="16.5" customHeight="1">
      <c r="C50" s="207"/>
      <c r="D50" s="207"/>
      <c r="E50" s="32"/>
      <c r="F50" s="32"/>
      <c r="H50" s="11"/>
      <c r="I50" s="2"/>
      <c r="J50" s="2"/>
      <c r="K50" s="54"/>
    </row>
    <row r="51" spans="3:25" ht="16.5" customHeight="1">
      <c r="C51" s="206"/>
      <c r="D51" s="206"/>
      <c r="E51" s="95"/>
      <c r="F51" s="95"/>
      <c r="H51" s="11"/>
      <c r="I51" s="2"/>
      <c r="J51" s="2"/>
      <c r="K51" s="2"/>
      <c r="L51" s="2"/>
      <c r="M51" s="2"/>
      <c r="N51" s="2"/>
      <c r="O51" s="2"/>
      <c r="P51" s="2"/>
      <c r="T51" s="2"/>
      <c r="U51" s="2"/>
      <c r="V51" s="2"/>
      <c r="W51" s="2"/>
      <c r="X51" s="2"/>
      <c r="Y51" s="2"/>
    </row>
    <row r="52" spans="3:25" ht="16.5" customHeight="1">
      <c r="C52" s="206"/>
      <c r="D52" s="206"/>
      <c r="E52" s="95"/>
      <c r="F52" s="95"/>
      <c r="L52" s="2"/>
      <c r="M52" s="2"/>
      <c r="N52" s="2"/>
      <c r="O52" s="2"/>
      <c r="P52" s="2"/>
    </row>
    <row r="53" spans="3:25" ht="16.5" customHeight="1"/>
    <row r="54" spans="3:25" ht="14.25" customHeight="1">
      <c r="T54" s="38"/>
      <c r="U54" s="38"/>
      <c r="V54" s="38"/>
      <c r="W54" s="38"/>
      <c r="X54" s="38"/>
      <c r="Y54" s="38"/>
    </row>
    <row r="56" spans="3:25" ht="14.25" customHeight="1"/>
  </sheetData>
  <sheetProtection algorithmName="SHA-512" hashValue="22vHVFbL4QjolWfHoRlcgQwncI5OEI7Gi5Aka+w4Zq9vMAcaYE0mwoPZCFLnO3mbTA3t0taKS5RGILl7gnNfjA==" saltValue="HAi53/wViLQhoN7h9Q6VAg==" spinCount="100000" sheet="1" formatRows="0" selectLockedCells="1"/>
  <mergeCells count="59">
    <mergeCell ref="C6:D6"/>
    <mergeCell ref="E6:O6"/>
    <mergeCell ref="AE2:AF2"/>
    <mergeCell ref="AG2:AJ2"/>
    <mergeCell ref="AE3:AE4"/>
    <mergeCell ref="AF3:AF4"/>
    <mergeCell ref="AG3:AG4"/>
    <mergeCell ref="AH3:AH4"/>
    <mergeCell ref="AI3:AI4"/>
    <mergeCell ref="AJ3:AJ4"/>
    <mergeCell ref="C4:D4"/>
    <mergeCell ref="E4:O4"/>
    <mergeCell ref="V4:Y4"/>
    <mergeCell ref="V5:Y5"/>
    <mergeCell ref="G2:X2"/>
    <mergeCell ref="Y22:Z22"/>
    <mergeCell ref="Y16:Z16"/>
    <mergeCell ref="Q9:S9"/>
    <mergeCell ref="V7:Y7"/>
    <mergeCell ref="G8:Z8"/>
    <mergeCell ref="G9:P9"/>
    <mergeCell ref="W9:W10"/>
    <mergeCell ref="X9:X10"/>
    <mergeCell ref="Y9:Z10"/>
    <mergeCell ref="Y11:Z11"/>
    <mergeCell ref="Y12:Z12"/>
    <mergeCell ref="Y13:Z13"/>
    <mergeCell ref="Y14:Z14"/>
    <mergeCell ref="Y15:Z15"/>
    <mergeCell ref="T9:V9"/>
    <mergeCell ref="Y17:Z17"/>
    <mergeCell ref="Y18:Z18"/>
    <mergeCell ref="Y19:Z19"/>
    <mergeCell ref="Y20:Z20"/>
    <mergeCell ref="Y21:Z21"/>
    <mergeCell ref="C51:D51"/>
    <mergeCell ref="Y34:Z34"/>
    <mergeCell ref="Y23:Z23"/>
    <mergeCell ref="Y24:Z24"/>
    <mergeCell ref="Y25:Z25"/>
    <mergeCell ref="Y26:Z26"/>
    <mergeCell ref="Y27:Z27"/>
    <mergeCell ref="Y29:Z29"/>
    <mergeCell ref="Y30:Z30"/>
    <mergeCell ref="Y31:Z31"/>
    <mergeCell ref="Y32:Z32"/>
    <mergeCell ref="Y33:Z33"/>
    <mergeCell ref="Y28:Z28"/>
    <mergeCell ref="C52:D52"/>
    <mergeCell ref="Y35:Z35"/>
    <mergeCell ref="Y36:Z36"/>
    <mergeCell ref="Y37:Z37"/>
    <mergeCell ref="Y38:Z38"/>
    <mergeCell ref="Y39:Z39"/>
    <mergeCell ref="Y40:Z40"/>
    <mergeCell ref="Y41:Z41"/>
    <mergeCell ref="T43:Y43"/>
    <mergeCell ref="T44:Y47"/>
    <mergeCell ref="C50:D50"/>
  </mergeCells>
  <phoneticPr fontId="2"/>
  <dataValidations count="4">
    <dataValidation type="date" allowBlank="1" showInputMessage="1" showErrorMessage="1" sqref="C11:C40" xr:uid="{96D4E0E0-7718-4721-A79B-3109C06B9537}">
      <formula1>46149</formula1>
      <formula2>46444</formula2>
    </dataValidation>
    <dataValidation type="list" allowBlank="1" showInputMessage="1" showErrorMessage="1" sqref="W11:W40" xr:uid="{0EEDA86F-4E59-49B8-B70E-106235469CF4}">
      <formula1>"時間単価,日額,内規"</formula1>
    </dataValidation>
    <dataValidation type="time" operator="greaterThanOrEqual" allowBlank="1" showInputMessage="1" showErrorMessage="1" sqref="G11:G40 K11:K40 I11:I40" xr:uid="{58723A15-9482-4040-90BF-E19B5BB42F99}">
      <formula1>0</formula1>
    </dataValidation>
    <dataValidation type="decimal" operator="greaterThanOrEqual" allowBlank="1" showInputMessage="1" showErrorMessage="1" sqref="I45 T11:U40" xr:uid="{BEFCF8E3-347E-4DB4-86BE-7D3DD4655A68}">
      <formula1>0</formula1>
    </dataValidation>
  </dataValidations>
  <pageMargins left="0.78740157480314965" right="0.51181102362204722" top="0.78740157480314965" bottom="0.39370078740157483" header="0.51181102362204722" footer="0.51181102362204722"/>
  <pageSetup paperSize="9" scale="36"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4408D841-59A9-44B8-9D5A-D9CA589F65B0}">
          <x14:formula1>
            <xm:f>リスト!$AF$2:$AF$8</xm:f>
          </x14:formula1>
          <xm:sqref>E11:E40</xm:sqref>
        </x14:dataValidation>
        <x14:dataValidation type="list" allowBlank="1" showInputMessage="1" showErrorMessage="1" xr:uid="{F4647576-B06B-4092-9479-1E0897DC44CE}">
          <x14:formula1>
            <xm:f>リスト!$AG$2:$AG$4</xm:f>
          </x14:formula1>
          <xm:sqref>F11:F40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B1:AC57"/>
  <sheetViews>
    <sheetView showGridLines="0" view="pageBreakPreview" zoomScale="70" zoomScaleNormal="70" zoomScaleSheetLayoutView="70" workbookViewId="0">
      <pane xSplit="4" ySplit="10" topLeftCell="E11" activePane="bottomRight" state="frozen"/>
      <selection activeCell="B12" sqref="B12"/>
      <selection pane="topRight" activeCell="B12" sqref="B12"/>
      <selection pane="bottomLeft" activeCell="B12" sqref="B12"/>
      <selection pane="bottomRight" activeCell="C11" sqref="C11"/>
    </sheetView>
  </sheetViews>
  <sheetFormatPr baseColWidth="10" defaultColWidth="11" defaultRowHeight="14"/>
  <cols>
    <col min="1" max="1" width="1.5" style="4" customWidth="1"/>
    <col min="2" max="2" width="3.83203125" style="4" bestFit="1" customWidth="1"/>
    <col min="3" max="3" width="21.1640625" style="4" customWidth="1"/>
    <col min="4" max="4" width="6.1640625" style="4" bestFit="1" customWidth="1"/>
    <col min="5" max="5" width="17.5" style="4" customWidth="1"/>
    <col min="6" max="6" width="65" style="4" bestFit="1" customWidth="1"/>
    <col min="7" max="7" width="16.33203125" style="4" bestFit="1" customWidth="1"/>
    <col min="8" max="8" width="12.5" style="4" customWidth="1"/>
    <col min="9" max="9" width="16.33203125" style="4" bestFit="1" customWidth="1"/>
    <col min="10" max="10" width="16.83203125" style="4" customWidth="1"/>
    <col min="11" max="11" width="12.5" style="4" customWidth="1"/>
    <col min="12" max="12" width="15.6640625" style="4" bestFit="1" customWidth="1"/>
    <col min="13" max="13" width="12.5" style="4" customWidth="1"/>
    <col min="14" max="14" width="25.6640625" style="4" customWidth="1"/>
    <col min="15" max="16" width="3.5" style="4" customWidth="1"/>
    <col min="17" max="17" width="11" style="4"/>
    <col min="18" max="18" width="58.33203125" style="4" bestFit="1" customWidth="1"/>
    <col min="19" max="19" width="87.33203125" style="4" customWidth="1"/>
    <col min="20" max="22" width="11" style="4"/>
    <col min="23" max="24" width="12.5" style="4" customWidth="1"/>
    <col min="25" max="28" width="19.1640625" style="4" customWidth="1"/>
    <col min="29" max="16384" width="11" style="4"/>
  </cols>
  <sheetData>
    <row r="1" spans="2:28" ht="24" customHeight="1">
      <c r="C1" s="1" t="s">
        <v>174</v>
      </c>
    </row>
    <row r="2" spans="2:28" ht="21" customHeight="1">
      <c r="D2" s="1"/>
      <c r="E2" s="247" t="s">
        <v>112</v>
      </c>
      <c r="F2" s="247"/>
      <c r="G2" s="247"/>
      <c r="H2" s="247"/>
      <c r="I2" s="247"/>
      <c r="J2" s="247"/>
      <c r="K2" s="247"/>
      <c r="L2" s="247"/>
      <c r="M2" s="247"/>
      <c r="W2" s="207"/>
      <c r="X2" s="207"/>
      <c r="Y2" s="207"/>
      <c r="Z2" s="207"/>
      <c r="AA2" s="207"/>
      <c r="AB2" s="207"/>
    </row>
    <row r="3" spans="2:28" ht="14.25" customHeight="1">
      <c r="C3" s="2"/>
      <c r="D3" s="2"/>
      <c r="E3" s="2"/>
      <c r="F3"/>
      <c r="G3"/>
      <c r="H3"/>
      <c r="I3" s="2"/>
      <c r="J3" s="2"/>
      <c r="K3" s="2"/>
      <c r="L3" s="2"/>
      <c r="M3" s="2"/>
      <c r="W3" s="207"/>
      <c r="X3" s="207"/>
      <c r="Y3" s="207"/>
      <c r="Z3" s="254"/>
      <c r="AA3" s="207"/>
      <c r="AB3" s="207"/>
    </row>
    <row r="4" spans="2:28" ht="17.25" customHeight="1">
      <c r="C4" s="292" t="s">
        <v>77</v>
      </c>
      <c r="D4" s="292"/>
      <c r="E4" s="271" t="s">
        <v>133</v>
      </c>
      <c r="F4" s="271"/>
      <c r="G4" s="271"/>
      <c r="H4" s="271"/>
      <c r="I4" s="151"/>
      <c r="J4" s="151"/>
      <c r="K4" s="39" t="s">
        <v>78</v>
      </c>
      <c r="L4" s="270"/>
      <c r="M4" s="270"/>
      <c r="N4" s="270"/>
      <c r="W4" s="207"/>
      <c r="X4" s="207"/>
      <c r="Y4" s="207"/>
      <c r="Z4" s="254"/>
      <c r="AA4" s="207"/>
      <c r="AB4" s="207"/>
    </row>
    <row r="5" spans="2:28" ht="17.25" customHeight="1">
      <c r="B5"/>
      <c r="C5"/>
      <c r="D5"/>
      <c r="I5" s="152"/>
      <c r="J5" s="152"/>
      <c r="L5" s="280" t="s">
        <v>82</v>
      </c>
      <c r="M5" s="280"/>
      <c r="N5" s="280"/>
      <c r="X5" s="16"/>
    </row>
    <row r="6" spans="2:28" ht="17.25" customHeight="1">
      <c r="B6"/>
      <c r="C6" s="257" t="s">
        <v>175</v>
      </c>
      <c r="D6" s="257"/>
      <c r="E6" s="256"/>
      <c r="F6" s="256"/>
      <c r="G6" s="256"/>
      <c r="H6" s="256"/>
      <c r="I6" s="149"/>
      <c r="J6" s="149"/>
      <c r="K6" s="149"/>
      <c r="L6" s="149"/>
      <c r="M6" s="149"/>
      <c r="N6" s="149"/>
      <c r="O6" s="149"/>
      <c r="X6" s="16"/>
    </row>
    <row r="7" spans="2:28" ht="17.25" customHeight="1" thickBot="1">
      <c r="C7" s="2"/>
      <c r="D7" s="2"/>
      <c r="E7" s="2"/>
      <c r="F7" s="2"/>
      <c r="G7" s="2"/>
      <c r="H7" s="2"/>
      <c r="I7" s="2"/>
      <c r="J7" s="2"/>
      <c r="K7" s="2"/>
      <c r="L7" s="2"/>
      <c r="M7" s="2"/>
      <c r="X7" s="16"/>
    </row>
    <row r="8" spans="2:28" ht="21.75" customHeight="1">
      <c r="C8" s="72"/>
      <c r="D8" s="74"/>
      <c r="E8" s="251" t="s">
        <v>113</v>
      </c>
      <c r="F8" s="252"/>
      <c r="G8" s="252"/>
      <c r="H8" s="252"/>
      <c r="I8" s="252"/>
      <c r="J8" s="252"/>
      <c r="K8" s="252"/>
      <c r="L8" s="252"/>
      <c r="M8" s="252"/>
      <c r="N8" s="252"/>
      <c r="O8" s="253"/>
      <c r="P8" s="3"/>
      <c r="X8" s="16"/>
    </row>
    <row r="9" spans="2:28" ht="31.75" customHeight="1">
      <c r="C9" s="75"/>
      <c r="D9" s="76"/>
      <c r="E9" s="274" t="s">
        <v>114</v>
      </c>
      <c r="F9" s="229" t="s">
        <v>115</v>
      </c>
      <c r="G9" s="231"/>
      <c r="H9" s="231"/>
      <c r="I9" s="276" t="s">
        <v>179</v>
      </c>
      <c r="J9" s="231"/>
      <c r="K9" s="227"/>
      <c r="L9" s="234" t="s">
        <v>85</v>
      </c>
      <c r="M9" s="237" t="s">
        <v>86</v>
      </c>
      <c r="N9" s="277" t="s">
        <v>116</v>
      </c>
      <c r="O9" s="278"/>
      <c r="P9" s="3"/>
      <c r="X9" s="16"/>
    </row>
    <row r="10" spans="2:28" ht="29.25" customHeight="1">
      <c r="B10" s="105" t="s">
        <v>135</v>
      </c>
      <c r="C10" s="104" t="s">
        <v>134</v>
      </c>
      <c r="D10" s="103" t="s">
        <v>96</v>
      </c>
      <c r="E10" s="275"/>
      <c r="F10" s="40" t="s">
        <v>117</v>
      </c>
      <c r="G10" s="40" t="s">
        <v>118</v>
      </c>
      <c r="H10" s="41" t="s">
        <v>98</v>
      </c>
      <c r="I10" s="40" t="s">
        <v>118</v>
      </c>
      <c r="J10" s="42" t="s">
        <v>119</v>
      </c>
      <c r="K10" s="55" t="s">
        <v>98</v>
      </c>
      <c r="L10" s="235"/>
      <c r="M10" s="238"/>
      <c r="N10" s="229"/>
      <c r="O10" s="279"/>
      <c r="P10" s="3"/>
      <c r="X10" s="16"/>
      <c r="Z10" s="2"/>
      <c r="AA10" s="18"/>
      <c r="AB10" s="2"/>
    </row>
    <row r="11" spans="2:28" ht="20.5" customHeight="1">
      <c r="B11" s="106">
        <v>1</v>
      </c>
      <c r="C11" s="101"/>
      <c r="D11" s="78" t="str">
        <f>IF(C11="","",TEXT(C11,"aaa"))</f>
        <v/>
      </c>
      <c r="E11" s="83"/>
      <c r="F11" s="84"/>
      <c r="G11" s="28" t="str">
        <f>IFERROR(IF(E11="","",VLOOKUP(F11,執筆,2,FALSE)),"")</f>
        <v/>
      </c>
      <c r="H11" s="24" t="str">
        <f>IFERROR(IF(E11="","",E11*G11),"")</f>
        <v/>
      </c>
      <c r="I11" s="87"/>
      <c r="J11" s="88"/>
      <c r="K11" s="28" t="str">
        <f>IFERROR(IF(H11="","",IF(I11="",J11,E11*I11)),"")</f>
        <v/>
      </c>
      <c r="L11" s="92"/>
      <c r="M11" s="56" t="str">
        <f t="shared" ref="M11:M40" si="0">IF(L11="","",IF(AND(L11="内規",H11&gt;K11),K11,H11))</f>
        <v/>
      </c>
      <c r="N11" s="272"/>
      <c r="O11" s="273"/>
      <c r="P11" s="43"/>
      <c r="W11" s="2"/>
      <c r="X11" s="9"/>
      <c r="Y11" s="18"/>
      <c r="Z11" s="2"/>
      <c r="AA11" s="2"/>
      <c r="AB11" s="2"/>
    </row>
    <row r="12" spans="2:28" ht="20.5" customHeight="1">
      <c r="B12" s="106">
        <v>2</v>
      </c>
      <c r="C12" s="101"/>
      <c r="D12" s="78" t="str">
        <f t="shared" ref="D12:D40" si="1">IF(C12="","",TEXT(C12,"aaa"))</f>
        <v/>
      </c>
      <c r="E12" s="83"/>
      <c r="F12" s="84"/>
      <c r="G12" s="28" t="str">
        <f t="shared" ref="G12:G40" si="2">IFERROR(IF(E12="","",VLOOKUP(F12,執筆,2,FALSE)),"")</f>
        <v/>
      </c>
      <c r="H12" s="24" t="str">
        <f t="shared" ref="H12:H40" si="3">IFERROR(IF(E12="","",E12*G12),"")</f>
        <v/>
      </c>
      <c r="I12" s="87"/>
      <c r="J12" s="88"/>
      <c r="K12" s="28" t="str">
        <f t="shared" ref="K12:K40" si="4">IFERROR(IF(H12="","",IF(I12="",J12,E12*I12)),"")</f>
        <v/>
      </c>
      <c r="L12" s="92"/>
      <c r="M12" s="56" t="str">
        <f t="shared" si="0"/>
        <v/>
      </c>
      <c r="N12" s="272"/>
      <c r="O12" s="273"/>
      <c r="P12" s="43"/>
      <c r="Q12" s="19"/>
      <c r="R12" s="19"/>
      <c r="W12" s="2"/>
      <c r="X12" s="9"/>
      <c r="Y12" s="18"/>
      <c r="Z12" s="2"/>
      <c r="AA12" s="18"/>
      <c r="AB12" s="2"/>
    </row>
    <row r="13" spans="2:28" ht="20.5" customHeight="1">
      <c r="B13" s="106">
        <v>3</v>
      </c>
      <c r="C13" s="101"/>
      <c r="D13" s="78" t="str">
        <f t="shared" si="1"/>
        <v/>
      </c>
      <c r="E13" s="83"/>
      <c r="F13" s="84"/>
      <c r="G13" s="28" t="str">
        <f t="shared" si="2"/>
        <v/>
      </c>
      <c r="H13" s="24" t="str">
        <f t="shared" si="3"/>
        <v/>
      </c>
      <c r="I13" s="87"/>
      <c r="J13" s="88"/>
      <c r="K13" s="28" t="str">
        <f t="shared" si="4"/>
        <v/>
      </c>
      <c r="L13" s="92"/>
      <c r="M13" s="56" t="str">
        <f t="shared" si="0"/>
        <v/>
      </c>
      <c r="N13" s="272"/>
      <c r="O13" s="273"/>
      <c r="P13" s="43"/>
      <c r="Q13" s="44"/>
      <c r="S13" s="10"/>
      <c r="W13" s="2"/>
      <c r="X13" s="9"/>
      <c r="Y13" s="18"/>
      <c r="Z13" s="2"/>
      <c r="AA13" s="2"/>
      <c r="AB13" s="2"/>
    </row>
    <row r="14" spans="2:28" ht="20.5" customHeight="1">
      <c r="B14" s="106">
        <v>4</v>
      </c>
      <c r="C14" s="101"/>
      <c r="D14" s="78" t="str">
        <f t="shared" si="1"/>
        <v/>
      </c>
      <c r="E14" s="83"/>
      <c r="F14" s="84"/>
      <c r="G14" s="28" t="str">
        <f t="shared" si="2"/>
        <v/>
      </c>
      <c r="H14" s="24" t="str">
        <f t="shared" si="3"/>
        <v/>
      </c>
      <c r="I14" s="87"/>
      <c r="J14" s="88"/>
      <c r="K14" s="28" t="str">
        <f t="shared" si="4"/>
        <v/>
      </c>
      <c r="L14" s="92"/>
      <c r="M14" s="56" t="str">
        <f t="shared" si="0"/>
        <v/>
      </c>
      <c r="N14" s="272"/>
      <c r="O14" s="273"/>
      <c r="P14" s="43"/>
      <c r="S14" s="10"/>
      <c r="T14" s="10"/>
      <c r="U14" s="2"/>
      <c r="V14" s="20"/>
      <c r="W14" s="2"/>
      <c r="X14" s="9"/>
      <c r="Y14" s="18"/>
      <c r="Z14" s="2"/>
      <c r="AA14" s="20"/>
      <c r="AB14" s="2"/>
    </row>
    <row r="15" spans="2:28" ht="20.5" customHeight="1">
      <c r="B15" s="106">
        <v>5</v>
      </c>
      <c r="C15" s="101"/>
      <c r="D15" s="78" t="str">
        <f t="shared" si="1"/>
        <v/>
      </c>
      <c r="E15" s="83"/>
      <c r="F15" s="84"/>
      <c r="G15" s="28" t="str">
        <f t="shared" si="2"/>
        <v/>
      </c>
      <c r="H15" s="24" t="str">
        <f t="shared" si="3"/>
        <v/>
      </c>
      <c r="I15" s="87"/>
      <c r="J15" s="88"/>
      <c r="K15" s="28" t="str">
        <f t="shared" si="4"/>
        <v/>
      </c>
      <c r="L15" s="92"/>
      <c r="M15" s="56" t="str">
        <f t="shared" si="0"/>
        <v/>
      </c>
      <c r="N15" s="272"/>
      <c r="O15" s="273"/>
      <c r="P15" s="43"/>
      <c r="S15" s="10"/>
      <c r="T15" s="10"/>
      <c r="U15" s="2"/>
      <c r="V15" s="20"/>
      <c r="W15" s="2"/>
      <c r="X15" s="9"/>
      <c r="Y15" s="18"/>
      <c r="Z15" s="2"/>
      <c r="AA15" s="20"/>
      <c r="AB15" s="2"/>
    </row>
    <row r="16" spans="2:28" ht="20.5" customHeight="1">
      <c r="B16" s="106">
        <v>6</v>
      </c>
      <c r="C16" s="101"/>
      <c r="D16" s="78" t="str">
        <f t="shared" si="1"/>
        <v/>
      </c>
      <c r="E16" s="83"/>
      <c r="F16" s="84"/>
      <c r="G16" s="28" t="str">
        <f t="shared" si="2"/>
        <v/>
      </c>
      <c r="H16" s="24" t="str">
        <f t="shared" si="3"/>
        <v/>
      </c>
      <c r="I16" s="87"/>
      <c r="J16" s="88"/>
      <c r="K16" s="28" t="str">
        <f t="shared" si="4"/>
        <v/>
      </c>
      <c r="L16" s="92"/>
      <c r="M16" s="56" t="str">
        <f t="shared" si="0"/>
        <v/>
      </c>
      <c r="N16" s="272"/>
      <c r="O16" s="273"/>
      <c r="P16" s="43"/>
      <c r="S16" s="10"/>
      <c r="T16" s="10"/>
      <c r="U16" s="2"/>
      <c r="V16" s="20"/>
      <c r="W16" s="2"/>
      <c r="X16" s="9"/>
      <c r="Y16" s="18"/>
      <c r="Z16" s="2"/>
      <c r="AA16" s="20"/>
      <c r="AB16" s="2"/>
    </row>
    <row r="17" spans="2:29" ht="20.5" customHeight="1">
      <c r="B17" s="106">
        <v>7</v>
      </c>
      <c r="C17" s="101"/>
      <c r="D17" s="78" t="str">
        <f t="shared" si="1"/>
        <v/>
      </c>
      <c r="E17" s="83"/>
      <c r="F17" s="84"/>
      <c r="G17" s="28" t="str">
        <f t="shared" si="2"/>
        <v/>
      </c>
      <c r="H17" s="24" t="str">
        <f t="shared" si="3"/>
        <v/>
      </c>
      <c r="I17" s="87"/>
      <c r="J17" s="88"/>
      <c r="K17" s="28" t="str">
        <f>IFERROR(IF(H17="","",IF(I17="",J17,E17*I17)),"")</f>
        <v/>
      </c>
      <c r="L17" s="92"/>
      <c r="M17" s="56" t="str">
        <f t="shared" si="0"/>
        <v/>
      </c>
      <c r="N17" s="272"/>
      <c r="O17" s="273"/>
      <c r="P17" s="43"/>
      <c r="S17" s="10"/>
      <c r="T17" s="10"/>
      <c r="U17" s="2"/>
      <c r="V17" s="20"/>
      <c r="W17" s="2"/>
      <c r="X17" s="3"/>
      <c r="Z17" s="2"/>
      <c r="AA17" s="2"/>
      <c r="AB17" s="20"/>
      <c r="AC17" s="2"/>
    </row>
    <row r="18" spans="2:29" ht="20.5" customHeight="1">
      <c r="B18" s="106">
        <v>8</v>
      </c>
      <c r="C18" s="101"/>
      <c r="D18" s="78" t="str">
        <f t="shared" si="1"/>
        <v/>
      </c>
      <c r="E18" s="83"/>
      <c r="F18" s="84"/>
      <c r="G18" s="28" t="str">
        <f t="shared" si="2"/>
        <v/>
      </c>
      <c r="H18" s="24" t="str">
        <f t="shared" si="3"/>
        <v/>
      </c>
      <c r="I18" s="87"/>
      <c r="J18" s="88"/>
      <c r="K18" s="28" t="str">
        <f t="shared" si="4"/>
        <v/>
      </c>
      <c r="L18" s="92"/>
      <c r="M18" s="56" t="str">
        <f t="shared" si="0"/>
        <v/>
      </c>
      <c r="N18" s="272"/>
      <c r="O18" s="273"/>
      <c r="P18" s="43"/>
      <c r="Q18" s="35"/>
      <c r="S18" s="10"/>
      <c r="T18" s="10"/>
      <c r="U18" s="2"/>
      <c r="V18" s="20"/>
      <c r="W18" s="2"/>
      <c r="X18" s="3"/>
      <c r="Z18" s="2"/>
      <c r="AA18" s="2"/>
      <c r="AB18" s="20"/>
      <c r="AC18" s="2"/>
    </row>
    <row r="19" spans="2:29" ht="20.5" customHeight="1">
      <c r="B19" s="106">
        <v>9</v>
      </c>
      <c r="C19" s="101"/>
      <c r="D19" s="78" t="str">
        <f t="shared" si="1"/>
        <v/>
      </c>
      <c r="E19" s="83"/>
      <c r="F19" s="84"/>
      <c r="G19" s="28" t="str">
        <f t="shared" si="2"/>
        <v/>
      </c>
      <c r="H19" s="24" t="str">
        <f t="shared" si="3"/>
        <v/>
      </c>
      <c r="I19" s="87"/>
      <c r="J19" s="88"/>
      <c r="K19" s="28" t="str">
        <f t="shared" si="4"/>
        <v/>
      </c>
      <c r="L19" s="92"/>
      <c r="M19" s="56" t="str">
        <f t="shared" si="0"/>
        <v/>
      </c>
      <c r="N19" s="272"/>
      <c r="O19" s="273"/>
      <c r="P19" s="43"/>
      <c r="Q19" s="35"/>
      <c r="S19" s="10"/>
      <c r="T19" s="10"/>
      <c r="U19" s="2"/>
      <c r="V19" s="20"/>
      <c r="Y19" s="18"/>
    </row>
    <row r="20" spans="2:29" ht="20.5" customHeight="1">
      <c r="B20" s="106">
        <v>10</v>
      </c>
      <c r="C20" s="101"/>
      <c r="D20" s="78" t="str">
        <f t="shared" si="1"/>
        <v/>
      </c>
      <c r="E20" s="83"/>
      <c r="F20" s="84"/>
      <c r="G20" s="28" t="str">
        <f t="shared" si="2"/>
        <v/>
      </c>
      <c r="H20" s="24" t="str">
        <f t="shared" si="3"/>
        <v/>
      </c>
      <c r="I20" s="87"/>
      <c r="J20" s="88"/>
      <c r="K20" s="28" t="str">
        <f t="shared" si="4"/>
        <v/>
      </c>
      <c r="L20" s="92"/>
      <c r="M20" s="56" t="str">
        <f t="shared" si="0"/>
        <v/>
      </c>
      <c r="N20" s="272"/>
      <c r="O20" s="273"/>
      <c r="P20" s="43"/>
      <c r="Q20" s="35"/>
      <c r="S20" s="10"/>
      <c r="T20" s="10"/>
      <c r="U20" s="2"/>
      <c r="V20" s="20"/>
      <c r="Y20" s="2"/>
    </row>
    <row r="21" spans="2:29" ht="20.5" customHeight="1">
      <c r="B21" s="106">
        <v>11</v>
      </c>
      <c r="C21" s="101"/>
      <c r="D21" s="78" t="str">
        <f t="shared" si="1"/>
        <v/>
      </c>
      <c r="E21" s="83"/>
      <c r="F21" s="84"/>
      <c r="G21" s="28" t="str">
        <f t="shared" si="2"/>
        <v/>
      </c>
      <c r="H21" s="24" t="str">
        <f t="shared" si="3"/>
        <v/>
      </c>
      <c r="I21" s="87"/>
      <c r="J21" s="88"/>
      <c r="K21" s="28" t="str">
        <f t="shared" si="4"/>
        <v/>
      </c>
      <c r="L21" s="92"/>
      <c r="M21" s="56" t="str">
        <f t="shared" si="0"/>
        <v/>
      </c>
      <c r="N21" s="272"/>
      <c r="O21" s="273"/>
      <c r="P21" s="43"/>
      <c r="Q21" s="35"/>
      <c r="S21" s="10"/>
      <c r="T21" s="10"/>
      <c r="U21" s="2"/>
      <c r="V21" s="20"/>
      <c r="Y21" s="18"/>
    </row>
    <row r="22" spans="2:29" ht="20.5" customHeight="1">
      <c r="B22" s="106">
        <v>12</v>
      </c>
      <c r="C22" s="101"/>
      <c r="D22" s="78" t="str">
        <f t="shared" si="1"/>
        <v/>
      </c>
      <c r="E22" s="83"/>
      <c r="F22" s="84"/>
      <c r="G22" s="28" t="str">
        <f t="shared" si="2"/>
        <v/>
      </c>
      <c r="H22" s="24" t="str">
        <f t="shared" si="3"/>
        <v/>
      </c>
      <c r="I22" s="87"/>
      <c r="J22" s="88"/>
      <c r="K22" s="28" t="str">
        <f t="shared" si="4"/>
        <v/>
      </c>
      <c r="L22" s="92"/>
      <c r="M22" s="56" t="str">
        <f t="shared" si="0"/>
        <v/>
      </c>
      <c r="N22" s="272"/>
      <c r="O22" s="273"/>
      <c r="P22" s="43"/>
      <c r="Q22" s="35"/>
      <c r="S22" s="10"/>
      <c r="T22" s="10"/>
      <c r="U22" s="2"/>
      <c r="V22" s="20"/>
      <c r="Y22" s="2"/>
    </row>
    <row r="23" spans="2:29" ht="20.5" customHeight="1">
      <c r="B23" s="106">
        <v>13</v>
      </c>
      <c r="C23" s="101"/>
      <c r="D23" s="78" t="str">
        <f t="shared" si="1"/>
        <v/>
      </c>
      <c r="E23" s="83"/>
      <c r="F23" s="84"/>
      <c r="G23" s="28" t="str">
        <f t="shared" si="2"/>
        <v/>
      </c>
      <c r="H23" s="24" t="str">
        <f t="shared" si="3"/>
        <v/>
      </c>
      <c r="I23" s="87"/>
      <c r="J23" s="88"/>
      <c r="K23" s="28" t="str">
        <f t="shared" si="4"/>
        <v/>
      </c>
      <c r="L23" s="92"/>
      <c r="M23" s="56" t="str">
        <f t="shared" si="0"/>
        <v/>
      </c>
      <c r="N23" s="272"/>
      <c r="O23" s="273"/>
      <c r="P23" s="43"/>
      <c r="Q23" s="35"/>
      <c r="S23" s="10"/>
      <c r="T23" s="10"/>
      <c r="U23" s="2"/>
      <c r="V23" s="20"/>
      <c r="Y23" s="20"/>
    </row>
    <row r="24" spans="2:29" ht="20.5" customHeight="1">
      <c r="B24" s="106">
        <v>14</v>
      </c>
      <c r="C24" s="101"/>
      <c r="D24" s="78" t="str">
        <f t="shared" si="1"/>
        <v/>
      </c>
      <c r="E24" s="83"/>
      <c r="F24" s="84"/>
      <c r="G24" s="28" t="str">
        <f t="shared" si="2"/>
        <v/>
      </c>
      <c r="H24" s="24" t="str">
        <f t="shared" si="3"/>
        <v/>
      </c>
      <c r="I24" s="87"/>
      <c r="J24" s="88"/>
      <c r="K24" s="28" t="str">
        <f t="shared" si="4"/>
        <v/>
      </c>
      <c r="L24" s="92"/>
      <c r="M24" s="56" t="str">
        <f t="shared" si="0"/>
        <v/>
      </c>
      <c r="N24" s="272"/>
      <c r="O24" s="273"/>
      <c r="P24" s="43"/>
      <c r="Q24" s="35"/>
      <c r="S24" s="10"/>
      <c r="T24" s="10"/>
      <c r="Y24" s="20"/>
    </row>
    <row r="25" spans="2:29" ht="20.5" customHeight="1">
      <c r="B25" s="106">
        <v>15</v>
      </c>
      <c r="C25" s="101"/>
      <c r="D25" s="78" t="str">
        <f t="shared" si="1"/>
        <v/>
      </c>
      <c r="E25" s="83"/>
      <c r="F25" s="84"/>
      <c r="G25" s="28" t="str">
        <f t="shared" si="2"/>
        <v/>
      </c>
      <c r="H25" s="24" t="str">
        <f t="shared" si="3"/>
        <v/>
      </c>
      <c r="I25" s="87"/>
      <c r="J25" s="88"/>
      <c r="K25" s="28" t="str">
        <f t="shared" si="4"/>
        <v/>
      </c>
      <c r="L25" s="92"/>
      <c r="M25" s="56" t="str">
        <f t="shared" si="0"/>
        <v/>
      </c>
      <c r="N25" s="272"/>
      <c r="O25" s="273"/>
      <c r="P25" s="43"/>
      <c r="Q25" s="35"/>
      <c r="S25" s="10"/>
      <c r="T25" s="10"/>
      <c r="Y25" s="20"/>
    </row>
    <row r="26" spans="2:29" ht="20.5" customHeight="1">
      <c r="B26" s="106">
        <v>16</v>
      </c>
      <c r="C26" s="101"/>
      <c r="D26" s="78" t="str">
        <f t="shared" si="1"/>
        <v/>
      </c>
      <c r="E26" s="83"/>
      <c r="F26" s="84"/>
      <c r="G26" s="28" t="str">
        <f t="shared" si="2"/>
        <v/>
      </c>
      <c r="H26" s="24" t="str">
        <f t="shared" si="3"/>
        <v/>
      </c>
      <c r="I26" s="87"/>
      <c r="J26" s="88"/>
      <c r="K26" s="28" t="str">
        <f t="shared" si="4"/>
        <v/>
      </c>
      <c r="L26" s="92"/>
      <c r="M26" s="56" t="str">
        <f t="shared" si="0"/>
        <v/>
      </c>
      <c r="N26" s="272"/>
      <c r="O26" s="273"/>
      <c r="P26" s="43"/>
      <c r="Q26" s="35"/>
      <c r="S26" s="10"/>
      <c r="T26" s="10"/>
    </row>
    <row r="27" spans="2:29" ht="20.5" customHeight="1">
      <c r="B27" s="106">
        <v>17</v>
      </c>
      <c r="C27" s="101"/>
      <c r="D27" s="78" t="str">
        <f t="shared" si="1"/>
        <v/>
      </c>
      <c r="E27" s="83"/>
      <c r="F27" s="84"/>
      <c r="G27" s="28" t="str">
        <f t="shared" si="2"/>
        <v/>
      </c>
      <c r="H27" s="24" t="str">
        <f t="shared" si="3"/>
        <v/>
      </c>
      <c r="I27" s="87"/>
      <c r="J27" s="88"/>
      <c r="K27" s="28" t="str">
        <f t="shared" si="4"/>
        <v/>
      </c>
      <c r="L27" s="92"/>
      <c r="M27" s="56" t="str">
        <f t="shared" si="0"/>
        <v/>
      </c>
      <c r="N27" s="272"/>
      <c r="O27" s="273"/>
      <c r="P27" s="43"/>
      <c r="Q27" s="35"/>
      <c r="S27" s="10"/>
      <c r="T27" s="10"/>
    </row>
    <row r="28" spans="2:29" ht="20.5" customHeight="1">
      <c r="B28" s="106">
        <v>18</v>
      </c>
      <c r="C28" s="101"/>
      <c r="D28" s="78" t="str">
        <f t="shared" si="1"/>
        <v/>
      </c>
      <c r="E28" s="83"/>
      <c r="F28" s="84"/>
      <c r="G28" s="28" t="str">
        <f t="shared" si="2"/>
        <v/>
      </c>
      <c r="H28" s="24" t="str">
        <f t="shared" si="3"/>
        <v/>
      </c>
      <c r="I28" s="87"/>
      <c r="J28" s="88"/>
      <c r="K28" s="28" t="str">
        <f t="shared" si="4"/>
        <v/>
      </c>
      <c r="L28" s="92"/>
      <c r="M28" s="56" t="str">
        <f t="shared" si="0"/>
        <v/>
      </c>
      <c r="N28" s="272"/>
      <c r="O28" s="273"/>
      <c r="P28" s="43"/>
      <c r="S28" s="10"/>
      <c r="T28" s="10"/>
      <c r="Y28" s="2"/>
    </row>
    <row r="29" spans="2:29" ht="20.5" customHeight="1">
      <c r="B29" s="106">
        <v>19</v>
      </c>
      <c r="C29" s="101"/>
      <c r="D29" s="78" t="str">
        <f t="shared" si="1"/>
        <v/>
      </c>
      <c r="E29" s="83"/>
      <c r="F29" s="84"/>
      <c r="G29" s="28" t="str">
        <f t="shared" si="2"/>
        <v/>
      </c>
      <c r="H29" s="24" t="str">
        <f t="shared" si="3"/>
        <v/>
      </c>
      <c r="I29" s="87"/>
      <c r="J29" s="88"/>
      <c r="K29" s="28" t="str">
        <f t="shared" si="4"/>
        <v/>
      </c>
      <c r="L29" s="92"/>
      <c r="M29" s="56" t="str">
        <f t="shared" si="0"/>
        <v/>
      </c>
      <c r="N29" s="272"/>
      <c r="O29" s="273"/>
      <c r="P29" s="43"/>
      <c r="S29" s="10"/>
      <c r="T29" s="10"/>
      <c r="Y29" s="2"/>
    </row>
    <row r="30" spans="2:29" ht="20.5" customHeight="1">
      <c r="B30" s="106">
        <v>20</v>
      </c>
      <c r="C30" s="101"/>
      <c r="D30" s="78" t="str">
        <f t="shared" si="1"/>
        <v/>
      </c>
      <c r="E30" s="83"/>
      <c r="F30" s="84"/>
      <c r="G30" s="28" t="str">
        <f t="shared" si="2"/>
        <v/>
      </c>
      <c r="H30" s="24" t="str">
        <f t="shared" si="3"/>
        <v/>
      </c>
      <c r="I30" s="87"/>
      <c r="J30" s="88"/>
      <c r="K30" s="28" t="str">
        <f t="shared" si="4"/>
        <v/>
      </c>
      <c r="L30" s="92"/>
      <c r="M30" s="56" t="str">
        <f t="shared" si="0"/>
        <v/>
      </c>
      <c r="N30" s="272"/>
      <c r="O30" s="273"/>
      <c r="P30" s="43"/>
      <c r="S30" s="10"/>
      <c r="T30" s="10"/>
      <c r="Y30" s="2"/>
    </row>
    <row r="31" spans="2:29" ht="20.5" customHeight="1">
      <c r="B31" s="106">
        <v>21</v>
      </c>
      <c r="C31" s="101"/>
      <c r="D31" s="78" t="str">
        <f t="shared" si="1"/>
        <v/>
      </c>
      <c r="E31" s="83"/>
      <c r="F31" s="84"/>
      <c r="G31" s="28" t="str">
        <f t="shared" si="2"/>
        <v/>
      </c>
      <c r="H31" s="24" t="str">
        <f t="shared" si="3"/>
        <v/>
      </c>
      <c r="I31" s="87"/>
      <c r="J31" s="88"/>
      <c r="K31" s="28" t="str">
        <f t="shared" si="4"/>
        <v/>
      </c>
      <c r="L31" s="92"/>
      <c r="M31" s="56" t="str">
        <f t="shared" si="0"/>
        <v/>
      </c>
      <c r="N31" s="272"/>
      <c r="O31" s="273"/>
      <c r="P31" s="43"/>
      <c r="S31" s="11"/>
      <c r="T31" s="11"/>
      <c r="Y31" s="2"/>
    </row>
    <row r="32" spans="2:29" ht="20.5" customHeight="1">
      <c r="B32" s="106">
        <v>22</v>
      </c>
      <c r="C32" s="101"/>
      <c r="D32" s="78" t="str">
        <f t="shared" si="1"/>
        <v/>
      </c>
      <c r="E32" s="83"/>
      <c r="F32" s="84"/>
      <c r="G32" s="28" t="str">
        <f t="shared" si="2"/>
        <v/>
      </c>
      <c r="H32" s="24" t="str">
        <f t="shared" si="3"/>
        <v/>
      </c>
      <c r="I32" s="87"/>
      <c r="J32" s="88"/>
      <c r="K32" s="28" t="str">
        <f t="shared" si="4"/>
        <v/>
      </c>
      <c r="L32" s="92"/>
      <c r="M32" s="56" t="str">
        <f t="shared" si="0"/>
        <v/>
      </c>
      <c r="N32" s="272"/>
      <c r="O32" s="273"/>
      <c r="P32" s="43"/>
      <c r="Y32" s="2"/>
    </row>
    <row r="33" spans="2:25" ht="20.5" customHeight="1">
      <c r="B33" s="106">
        <v>23</v>
      </c>
      <c r="C33" s="101"/>
      <c r="D33" s="78" t="str">
        <f t="shared" si="1"/>
        <v/>
      </c>
      <c r="E33" s="83"/>
      <c r="F33" s="84"/>
      <c r="G33" s="28" t="str">
        <f t="shared" si="2"/>
        <v/>
      </c>
      <c r="H33" s="24" t="str">
        <f t="shared" si="3"/>
        <v/>
      </c>
      <c r="I33" s="87"/>
      <c r="J33" s="88"/>
      <c r="K33" s="28" t="str">
        <f t="shared" si="4"/>
        <v/>
      </c>
      <c r="L33" s="92"/>
      <c r="M33" s="56" t="str">
        <f t="shared" si="0"/>
        <v/>
      </c>
      <c r="N33" s="272"/>
      <c r="O33" s="273"/>
      <c r="P33" s="43"/>
      <c r="Y33" s="2"/>
    </row>
    <row r="34" spans="2:25" ht="20.5" customHeight="1">
      <c r="B34" s="106">
        <v>24</v>
      </c>
      <c r="C34" s="101"/>
      <c r="D34" s="78" t="str">
        <f t="shared" si="1"/>
        <v/>
      </c>
      <c r="E34" s="83"/>
      <c r="F34" s="84"/>
      <c r="G34" s="28" t="str">
        <f t="shared" si="2"/>
        <v/>
      </c>
      <c r="H34" s="24" t="str">
        <f t="shared" si="3"/>
        <v/>
      </c>
      <c r="I34" s="87"/>
      <c r="J34" s="88"/>
      <c r="K34" s="28" t="str">
        <f t="shared" si="4"/>
        <v/>
      </c>
      <c r="L34" s="92"/>
      <c r="M34" s="56" t="str">
        <f t="shared" si="0"/>
        <v/>
      </c>
      <c r="N34" s="272"/>
      <c r="O34" s="273"/>
      <c r="P34" s="43"/>
    </row>
    <row r="35" spans="2:25" ht="20.5" customHeight="1">
      <c r="B35" s="106">
        <v>25</v>
      </c>
      <c r="C35" s="101"/>
      <c r="D35" s="78" t="str">
        <f t="shared" si="1"/>
        <v/>
      </c>
      <c r="E35" s="83"/>
      <c r="F35" s="84"/>
      <c r="G35" s="28" t="str">
        <f t="shared" si="2"/>
        <v/>
      </c>
      <c r="H35" s="24" t="str">
        <f t="shared" si="3"/>
        <v/>
      </c>
      <c r="I35" s="87"/>
      <c r="J35" s="88"/>
      <c r="K35" s="28" t="str">
        <f t="shared" si="4"/>
        <v/>
      </c>
      <c r="L35" s="92"/>
      <c r="M35" s="56" t="str">
        <f t="shared" si="0"/>
        <v/>
      </c>
      <c r="N35" s="272"/>
      <c r="O35" s="273"/>
      <c r="P35" s="43"/>
    </row>
    <row r="36" spans="2:25" ht="20.5" customHeight="1">
      <c r="B36" s="106">
        <v>26</v>
      </c>
      <c r="C36" s="101"/>
      <c r="D36" s="78" t="str">
        <f t="shared" si="1"/>
        <v/>
      </c>
      <c r="E36" s="83"/>
      <c r="F36" s="84"/>
      <c r="G36" s="28" t="str">
        <f t="shared" si="2"/>
        <v/>
      </c>
      <c r="H36" s="24" t="str">
        <f t="shared" si="3"/>
        <v/>
      </c>
      <c r="I36" s="87"/>
      <c r="J36" s="88"/>
      <c r="K36" s="28" t="str">
        <f t="shared" si="4"/>
        <v/>
      </c>
      <c r="L36" s="92"/>
      <c r="M36" s="56" t="str">
        <f t="shared" si="0"/>
        <v/>
      </c>
      <c r="N36" s="272"/>
      <c r="O36" s="273"/>
      <c r="P36" s="43"/>
    </row>
    <row r="37" spans="2:25" ht="20.5" customHeight="1">
      <c r="B37" s="106">
        <v>27</v>
      </c>
      <c r="C37" s="101"/>
      <c r="D37" s="78" t="str">
        <f t="shared" si="1"/>
        <v/>
      </c>
      <c r="E37" s="83"/>
      <c r="F37" s="84"/>
      <c r="G37" s="28" t="str">
        <f t="shared" si="2"/>
        <v/>
      </c>
      <c r="H37" s="24" t="str">
        <f t="shared" si="3"/>
        <v/>
      </c>
      <c r="I37" s="87"/>
      <c r="J37" s="88"/>
      <c r="K37" s="28" t="str">
        <f t="shared" si="4"/>
        <v/>
      </c>
      <c r="L37" s="92"/>
      <c r="M37" s="56" t="str">
        <f t="shared" si="0"/>
        <v/>
      </c>
      <c r="N37" s="272"/>
      <c r="O37" s="273"/>
      <c r="P37" s="43"/>
    </row>
    <row r="38" spans="2:25" ht="20.5" customHeight="1">
      <c r="B38" s="106">
        <v>28</v>
      </c>
      <c r="C38" s="101"/>
      <c r="D38" s="78" t="str">
        <f t="shared" si="1"/>
        <v/>
      </c>
      <c r="E38" s="83"/>
      <c r="F38" s="84"/>
      <c r="G38" s="28" t="str">
        <f t="shared" si="2"/>
        <v/>
      </c>
      <c r="H38" s="24" t="str">
        <f t="shared" si="3"/>
        <v/>
      </c>
      <c r="I38" s="87"/>
      <c r="J38" s="88"/>
      <c r="K38" s="28" t="str">
        <f t="shared" si="4"/>
        <v/>
      </c>
      <c r="L38" s="92"/>
      <c r="M38" s="56" t="str">
        <f t="shared" si="0"/>
        <v/>
      </c>
      <c r="N38" s="272"/>
      <c r="O38" s="273"/>
      <c r="P38" s="43"/>
    </row>
    <row r="39" spans="2:25" ht="20.5" customHeight="1">
      <c r="B39" s="106">
        <v>29</v>
      </c>
      <c r="C39" s="101"/>
      <c r="D39" s="78" t="str">
        <f t="shared" si="1"/>
        <v/>
      </c>
      <c r="E39" s="83"/>
      <c r="F39" s="84"/>
      <c r="G39" s="28" t="str">
        <f t="shared" si="2"/>
        <v/>
      </c>
      <c r="H39" s="24" t="str">
        <f t="shared" si="3"/>
        <v/>
      </c>
      <c r="I39" s="87"/>
      <c r="J39" s="88"/>
      <c r="K39" s="28" t="str">
        <f t="shared" si="4"/>
        <v/>
      </c>
      <c r="L39" s="92"/>
      <c r="M39" s="56" t="str">
        <f t="shared" si="0"/>
        <v/>
      </c>
      <c r="N39" s="272"/>
      <c r="O39" s="273"/>
      <c r="P39" s="43"/>
    </row>
    <row r="40" spans="2:25" ht="20.5" customHeight="1" thickBot="1">
      <c r="B40" s="106">
        <v>30</v>
      </c>
      <c r="C40" s="102"/>
      <c r="D40" s="79" t="str">
        <f t="shared" si="1"/>
        <v/>
      </c>
      <c r="E40" s="85"/>
      <c r="F40" s="86"/>
      <c r="G40" s="29" t="str">
        <f t="shared" si="2"/>
        <v/>
      </c>
      <c r="H40" s="25" t="str">
        <f t="shared" si="3"/>
        <v/>
      </c>
      <c r="I40" s="89"/>
      <c r="J40" s="90"/>
      <c r="K40" s="29" t="str">
        <f t="shared" si="4"/>
        <v/>
      </c>
      <c r="L40" s="93"/>
      <c r="M40" s="29" t="str">
        <f t="shared" si="0"/>
        <v/>
      </c>
      <c r="N40" s="287"/>
      <c r="O40" s="288"/>
      <c r="P40" s="43"/>
    </row>
    <row r="41" spans="2:25" ht="15" customHeight="1" thickTop="1" thickBot="1">
      <c r="C41" s="45"/>
      <c r="D41" s="46"/>
      <c r="E41" s="14">
        <f>SUM(E11:E40)</f>
        <v>0</v>
      </c>
      <c r="F41" s="30"/>
      <c r="G41" s="30"/>
      <c r="H41" s="26"/>
      <c r="I41" s="30"/>
      <c r="J41" s="26"/>
      <c r="K41" s="30"/>
      <c r="L41" s="26"/>
      <c r="M41" s="27">
        <f>SUM(M11:M40)</f>
        <v>0</v>
      </c>
      <c r="N41" s="262"/>
      <c r="O41" s="263"/>
      <c r="P41" s="43"/>
    </row>
    <row r="42" spans="2:25" ht="15" customHeight="1" thickBot="1">
      <c r="C42" s="2"/>
      <c r="D42" s="2"/>
      <c r="F42" s="2"/>
    </row>
    <row r="43" spans="2:25" ht="23.75" customHeight="1">
      <c r="C43" s="47" t="s">
        <v>120</v>
      </c>
      <c r="D43" s="48"/>
      <c r="E43" s="49"/>
      <c r="F43" s="21">
        <f>E41</f>
        <v>0</v>
      </c>
      <c r="G43" s="57" t="s">
        <v>121</v>
      </c>
      <c r="J43" s="289" t="s">
        <v>106</v>
      </c>
      <c r="K43" s="290"/>
      <c r="L43" s="290"/>
      <c r="M43" s="290"/>
      <c r="N43" s="290"/>
      <c r="O43" s="291"/>
      <c r="P43" s="32"/>
    </row>
    <row r="44" spans="2:25" ht="23.75" customHeight="1">
      <c r="C44" s="50" t="s">
        <v>122</v>
      </c>
      <c r="D44" s="35"/>
      <c r="E44" s="18"/>
      <c r="F44" s="22">
        <f>M41</f>
        <v>0</v>
      </c>
      <c r="G44" s="58" t="s">
        <v>108</v>
      </c>
      <c r="J44" s="281"/>
      <c r="K44" s="282"/>
      <c r="L44" s="282"/>
      <c r="M44" s="282"/>
      <c r="N44" s="282"/>
      <c r="O44" s="283"/>
      <c r="P44" s="33"/>
    </row>
    <row r="45" spans="2:25" ht="23.75" customHeight="1">
      <c r="C45" s="50" t="s">
        <v>109</v>
      </c>
      <c r="D45" s="35"/>
      <c r="E45" s="18"/>
      <c r="F45" s="5"/>
      <c r="G45" s="58" t="s">
        <v>108</v>
      </c>
      <c r="J45" s="281"/>
      <c r="K45" s="282"/>
      <c r="L45" s="282"/>
      <c r="M45" s="282"/>
      <c r="N45" s="282"/>
      <c r="O45" s="283"/>
      <c r="P45" s="33"/>
    </row>
    <row r="46" spans="2:25" ht="23.75" customHeight="1" thickBot="1">
      <c r="C46" s="51" t="s">
        <v>110</v>
      </c>
      <c r="D46" s="52"/>
      <c r="E46" s="53"/>
      <c r="F46" s="23">
        <f>F44-F45</f>
        <v>0</v>
      </c>
      <c r="G46" s="59" t="s">
        <v>108</v>
      </c>
      <c r="J46" s="281"/>
      <c r="K46" s="282"/>
      <c r="L46" s="282"/>
      <c r="M46" s="282"/>
      <c r="N46" s="282"/>
      <c r="O46" s="283"/>
      <c r="P46" s="33"/>
    </row>
    <row r="47" spans="2:25" ht="21" customHeight="1" thickBot="1">
      <c r="J47" s="284"/>
      <c r="K47" s="285"/>
      <c r="L47" s="285"/>
      <c r="M47" s="285"/>
      <c r="N47" s="285"/>
      <c r="O47" s="286"/>
      <c r="P47" s="33"/>
    </row>
    <row r="48" spans="2:25" ht="21" customHeight="1">
      <c r="C48" s="4" t="s">
        <v>111</v>
      </c>
    </row>
    <row r="49" spans="3:14" ht="21" customHeight="1">
      <c r="F49" s="11"/>
    </row>
    <row r="50" spans="3:14" ht="16.5" customHeight="1">
      <c r="C50" s="207"/>
      <c r="D50" s="207"/>
      <c r="F50" s="11"/>
      <c r="G50" s="2"/>
      <c r="H50" s="54"/>
    </row>
    <row r="51" spans="3:14" ht="16.5" customHeight="1">
      <c r="C51" s="206"/>
      <c r="D51" s="206"/>
      <c r="E51" s="2"/>
      <c r="F51" s="11"/>
      <c r="G51" s="2"/>
      <c r="H51" s="2"/>
      <c r="I51" s="2"/>
      <c r="J51" s="2"/>
      <c r="K51" s="2"/>
      <c r="L51" s="2"/>
      <c r="M51" s="2"/>
      <c r="N51" s="2"/>
    </row>
    <row r="52" spans="3:14" ht="16.5" customHeight="1">
      <c r="C52" s="206"/>
      <c r="D52" s="206"/>
      <c r="E52" s="2"/>
      <c r="I52" s="2"/>
      <c r="J52" s="2"/>
      <c r="K52" s="2"/>
      <c r="L52" s="2"/>
      <c r="M52" s="2"/>
    </row>
    <row r="53" spans="3:14" ht="16.5" customHeight="1"/>
    <row r="54" spans="3:14" ht="16.5" customHeight="1">
      <c r="N54" s="38"/>
    </row>
    <row r="55" spans="3:14" ht="14.25" customHeight="1"/>
    <row r="57" spans="3:14" ht="14.25" customHeight="1"/>
  </sheetData>
  <sheetProtection algorithmName="SHA-512" hashValue="dyME7I2cJNAYpWzEWYPPVEOmVxtsFmiClIjBtOWxM1exBwmloWMlSUYNzl4GjXec8tl5TkEsEmXH29+4lNZHhA==" saltValue="v9/szjGgyT6VsmfWga02dA==" spinCount="100000" sheet="1" selectLockedCells="1"/>
  <mergeCells count="58">
    <mergeCell ref="C4:D4"/>
    <mergeCell ref="C6:D6"/>
    <mergeCell ref="E6:H6"/>
    <mergeCell ref="C50:D50"/>
    <mergeCell ref="C51:D51"/>
    <mergeCell ref="C52:D52"/>
    <mergeCell ref="N38:O38"/>
    <mergeCell ref="N39:O39"/>
    <mergeCell ref="N40:O40"/>
    <mergeCell ref="N41:O41"/>
    <mergeCell ref="J43:O43"/>
    <mergeCell ref="N32:O32"/>
    <mergeCell ref="N33:O33"/>
    <mergeCell ref="N34:O34"/>
    <mergeCell ref="L5:N5"/>
    <mergeCell ref="J44:O47"/>
    <mergeCell ref="N37:O37"/>
    <mergeCell ref="N26:O26"/>
    <mergeCell ref="N27:O27"/>
    <mergeCell ref="N28:O28"/>
    <mergeCell ref="N29:O29"/>
    <mergeCell ref="N35:O35"/>
    <mergeCell ref="N36:O36"/>
    <mergeCell ref="N25:O25"/>
    <mergeCell ref="N14:O14"/>
    <mergeCell ref="N15:O15"/>
    <mergeCell ref="N16:O16"/>
    <mergeCell ref="N17:O17"/>
    <mergeCell ref="N18:O18"/>
    <mergeCell ref="N19:O19"/>
    <mergeCell ref="N20:O20"/>
    <mergeCell ref="N21:O21"/>
    <mergeCell ref="N22:O22"/>
    <mergeCell ref="N23:O23"/>
    <mergeCell ref="N24:O24"/>
    <mergeCell ref="N30:O30"/>
    <mergeCell ref="N31:O31"/>
    <mergeCell ref="N13:O13"/>
    <mergeCell ref="E8:O8"/>
    <mergeCell ref="E9:E10"/>
    <mergeCell ref="F9:H9"/>
    <mergeCell ref="I9:K9"/>
    <mergeCell ref="N9:O10"/>
    <mergeCell ref="M9:M10"/>
    <mergeCell ref="L9:L10"/>
    <mergeCell ref="N11:O11"/>
    <mergeCell ref="N12:O12"/>
    <mergeCell ref="E2:M2"/>
    <mergeCell ref="W2:X2"/>
    <mergeCell ref="Y2:AB2"/>
    <mergeCell ref="W3:W4"/>
    <mergeCell ref="X3:X4"/>
    <mergeCell ref="Y3:Y4"/>
    <mergeCell ref="Z3:Z4"/>
    <mergeCell ref="AA3:AA4"/>
    <mergeCell ref="AB3:AB4"/>
    <mergeCell ref="L4:N4"/>
    <mergeCell ref="E4:H4"/>
  </mergeCells>
  <phoneticPr fontId="2"/>
  <dataValidations count="4">
    <dataValidation type="decimal" operator="greaterThan" allowBlank="1" showInputMessage="1" showErrorMessage="1" sqref="E11:E40 I11:J40" xr:uid="{00000000-0002-0000-0200-000000000000}">
      <formula1>0</formula1>
    </dataValidation>
    <dataValidation type="list" allowBlank="1" showInputMessage="1" showErrorMessage="1" sqref="F11:F40" xr:uid="{00000000-0002-0000-0200-000001000000}">
      <formula1>執筆２</formula1>
    </dataValidation>
    <dataValidation type="list" allowBlank="1" showInputMessage="1" showErrorMessage="1" sqref="L11:L40" xr:uid="{00000000-0002-0000-0200-000002000000}">
      <formula1>"謝金支払基準,内規"</formula1>
    </dataValidation>
    <dataValidation type="date" allowBlank="1" showInputMessage="1" showErrorMessage="1" errorTitle="本事業の年度内をご選択ください" error="2026または2027のみ選択可能です。" sqref="C11:C40" xr:uid="{BAA9184A-42FA-45C4-8438-6E1FE5AFD4EB}">
      <formula1>46149</formula1>
      <formula2>46444</formula2>
    </dataValidation>
  </dataValidations>
  <pageMargins left="0.78740157480314965" right="0.51181102362204722" top="0.78740157480314965" bottom="0.39370078740157483" header="0.51181102362204722" footer="0.51181102362204722"/>
  <pageSetup paperSize="9" scale="5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21D87-AF34-44B6-B122-F2B8154F4A08}">
  <sheetPr>
    <tabColor theme="3"/>
    <pageSetUpPr fitToPage="1"/>
  </sheetPr>
  <dimension ref="A1:BF58"/>
  <sheetViews>
    <sheetView showGridLines="0" view="pageBreakPreview" zoomScale="75" zoomScaleNormal="75" zoomScaleSheetLayoutView="75" workbookViewId="0">
      <pane xSplit="4" ySplit="12" topLeftCell="E13" activePane="bottomRight" state="frozen"/>
      <selection activeCell="F28" sqref="F28"/>
      <selection pane="topRight" activeCell="F28" sqref="F28"/>
      <selection pane="bottomLeft" activeCell="F28" sqref="F28"/>
      <selection pane="bottomRight" activeCell="G7" sqref="G7"/>
    </sheetView>
  </sheetViews>
  <sheetFormatPr baseColWidth="10" defaultColWidth="11" defaultRowHeight="14"/>
  <cols>
    <col min="1" max="1" width="1.5" style="4" customWidth="1"/>
    <col min="2" max="2" width="3.83203125" style="4" bestFit="1" customWidth="1"/>
    <col min="3" max="3" width="17.33203125" style="4" customWidth="1"/>
    <col min="4" max="4" width="7.1640625" style="4" customWidth="1"/>
    <col min="5" max="5" width="18.33203125" style="4" bestFit="1" customWidth="1"/>
    <col min="6" max="6" width="5" style="4" customWidth="1"/>
    <col min="7" max="7" width="18.33203125" style="4" bestFit="1" customWidth="1"/>
    <col min="8" max="8" width="1.5" style="4" customWidth="1"/>
    <col min="9" max="9" width="12.5" style="4" customWidth="1"/>
    <col min="10" max="11" width="1.5" style="4" customWidth="1"/>
    <col min="12" max="12" width="10" style="4" customWidth="1"/>
    <col min="13" max="13" width="2.83203125" style="4" bestFit="1" customWidth="1"/>
    <col min="14" max="14" width="9.5" style="4" bestFit="1" customWidth="1"/>
    <col min="15" max="15" width="16.83203125" style="65" customWidth="1"/>
    <col min="16" max="16" width="12.6640625" style="4" customWidth="1"/>
    <col min="17" max="18" width="16.83203125" style="4" customWidth="1"/>
    <col min="19" max="19" width="12.6640625" style="4" customWidth="1"/>
    <col min="20" max="20" width="14.6640625" style="4" bestFit="1" customWidth="1"/>
    <col min="21" max="21" width="12.6640625" style="4" customWidth="1"/>
    <col min="22" max="22" width="50.5" style="4" customWidth="1"/>
    <col min="23" max="23" width="3.5" style="4" customWidth="1"/>
    <col min="24" max="24" width="11" style="4"/>
    <col min="25" max="25" width="58.33203125" style="4" bestFit="1" customWidth="1"/>
    <col min="26" max="27" width="11" style="4"/>
    <col min="28" max="29" width="12.5" style="4" customWidth="1"/>
    <col min="30" max="33" width="19.1640625" style="4" customWidth="1"/>
    <col min="34" max="39" width="11" style="4"/>
    <col min="40" max="40" width="42.5" style="4" customWidth="1"/>
    <col min="41" max="16384" width="11" style="4"/>
  </cols>
  <sheetData>
    <row r="1" spans="1:58">
      <c r="C1" s="1" t="str">
        <f>講演会・研修!C1</f>
        <v>様式10_事業実施予定表（謝金_講演会・研修）</v>
      </c>
      <c r="O1" s="4"/>
    </row>
    <row r="2" spans="1:58" ht="21" customHeight="1">
      <c r="D2" s="1"/>
      <c r="E2" s="34"/>
      <c r="F2" s="247" t="s">
        <v>159</v>
      </c>
      <c r="G2" s="247"/>
      <c r="H2" s="247"/>
      <c r="I2" s="247"/>
      <c r="J2" s="247"/>
      <c r="K2" s="247"/>
      <c r="L2" s="247"/>
      <c r="M2" s="247"/>
      <c r="N2" s="247"/>
      <c r="O2" s="247"/>
      <c r="P2" s="247"/>
      <c r="Q2" s="247"/>
      <c r="R2" s="247"/>
      <c r="S2" s="247"/>
      <c r="T2" s="247"/>
      <c r="U2" s="247"/>
      <c r="V2" s="247"/>
      <c r="AB2" s="207"/>
      <c r="AC2" s="207"/>
      <c r="AD2" s="207"/>
      <c r="AE2" s="207"/>
      <c r="AF2" s="207"/>
      <c r="AG2" s="207"/>
    </row>
    <row r="3" spans="1:58" ht="14.25" customHeight="1">
      <c r="C3" s="2"/>
      <c r="D3" s="2"/>
      <c r="E3" s="2"/>
      <c r="F3" s="2"/>
      <c r="G3" s="2"/>
      <c r="H3" s="2"/>
      <c r="I3" s="2"/>
      <c r="J3" s="2"/>
      <c r="K3" s="2"/>
      <c r="L3" s="2"/>
      <c r="M3" s="2"/>
      <c r="N3" s="2"/>
      <c r="O3" s="2"/>
      <c r="P3" s="2"/>
      <c r="AB3" s="207"/>
      <c r="AC3" s="207"/>
      <c r="AD3" s="207"/>
      <c r="AE3" s="254"/>
      <c r="AF3" s="207"/>
      <c r="AG3" s="207"/>
    </row>
    <row r="4" spans="1:58" ht="17.25" customHeight="1">
      <c r="C4" s="258" t="s">
        <v>77</v>
      </c>
      <c r="D4" s="258"/>
      <c r="E4" s="259" t="s">
        <v>133</v>
      </c>
      <c r="F4" s="259"/>
      <c r="G4" s="259"/>
      <c r="H4" s="259"/>
      <c r="I4" s="259"/>
      <c r="J4" s="259"/>
      <c r="K4" s="259"/>
      <c r="L4" s="259"/>
      <c r="M4" s="259"/>
      <c r="N4" s="259"/>
      <c r="O4" s="259"/>
      <c r="P4" s="2"/>
      <c r="R4" s="39" t="s">
        <v>78</v>
      </c>
      <c r="S4" s="312" t="s">
        <v>123</v>
      </c>
      <c r="T4" s="312"/>
      <c r="U4" s="312"/>
      <c r="V4" s="312"/>
      <c r="AB4" s="207"/>
      <c r="AC4" s="207"/>
      <c r="AD4" s="207"/>
      <c r="AE4" s="254"/>
      <c r="AF4" s="207"/>
      <c r="AG4" s="207"/>
    </row>
    <row r="5" spans="1:58" ht="15">
      <c r="A5"/>
      <c r="B5"/>
      <c r="C5"/>
      <c r="D5"/>
      <c r="E5"/>
      <c r="O5" s="2"/>
      <c r="P5" s="2"/>
      <c r="R5" s="91" t="s">
        <v>79</v>
      </c>
      <c r="S5" s="313" t="s">
        <v>1</v>
      </c>
      <c r="T5" s="313"/>
      <c r="U5" s="313"/>
      <c r="V5" s="313"/>
      <c r="AB5" s="32"/>
      <c r="AC5" s="32"/>
      <c r="AD5" s="32"/>
      <c r="AE5" s="71"/>
      <c r="AF5" s="32"/>
      <c r="AG5" s="32"/>
    </row>
    <row r="6" spans="1:58" ht="15">
      <c r="C6" s="257" t="s">
        <v>175</v>
      </c>
      <c r="D6" s="257"/>
      <c r="E6" s="315" t="s">
        <v>177</v>
      </c>
      <c r="F6" s="315"/>
      <c r="G6" s="315"/>
      <c r="H6" s="315"/>
      <c r="I6" s="315"/>
      <c r="J6" s="315"/>
      <c r="K6" s="315"/>
      <c r="L6" s="315"/>
      <c r="M6" s="315"/>
      <c r="N6" s="315"/>
      <c r="O6" s="315"/>
      <c r="P6" s="2"/>
      <c r="R6" s="91" t="s">
        <v>80</v>
      </c>
      <c r="S6" s="313" t="s">
        <v>21</v>
      </c>
      <c r="T6" s="313"/>
      <c r="U6" s="313"/>
      <c r="V6" s="313"/>
      <c r="AC6" s="16"/>
      <c r="AO6" s="16"/>
      <c r="AR6" s="17"/>
      <c r="AS6" s="17"/>
    </row>
    <row r="7" spans="1:58" ht="17.25" customHeight="1">
      <c r="C7"/>
      <c r="D7"/>
      <c r="E7"/>
      <c r="F7"/>
      <c r="G7"/>
      <c r="H7"/>
      <c r="I7"/>
      <c r="J7"/>
      <c r="K7"/>
      <c r="L7"/>
      <c r="M7"/>
      <c r="N7"/>
      <c r="O7" s="2"/>
      <c r="P7" s="2"/>
      <c r="R7" s="39" t="s">
        <v>81</v>
      </c>
      <c r="S7" s="314" t="s">
        <v>124</v>
      </c>
      <c r="T7" s="314"/>
      <c r="U7" s="314"/>
      <c r="V7" s="314"/>
      <c r="AC7" s="16"/>
      <c r="AO7" s="16"/>
      <c r="AR7" s="17"/>
      <c r="AS7" s="17"/>
    </row>
    <row r="8" spans="1:58" ht="17.25" customHeight="1" thickBot="1">
      <c r="C8" s="2"/>
      <c r="D8" s="2"/>
      <c r="E8" s="2"/>
      <c r="F8" s="2"/>
      <c r="G8" s="2"/>
      <c r="H8" s="2"/>
      <c r="I8" s="2"/>
      <c r="J8" s="2"/>
      <c r="K8" s="2"/>
      <c r="L8" s="2"/>
      <c r="M8" s="2"/>
      <c r="N8" s="2"/>
      <c r="O8" s="2"/>
      <c r="P8" s="2"/>
      <c r="S8" s="250" t="s">
        <v>82</v>
      </c>
      <c r="T8" s="250"/>
      <c r="U8" s="250"/>
      <c r="V8" s="250"/>
      <c r="AC8" s="16"/>
      <c r="AO8" s="16"/>
    </row>
    <row r="9" spans="1:58" ht="21.75" customHeight="1" thickBot="1">
      <c r="C9" s="72"/>
      <c r="D9" s="74"/>
      <c r="E9" s="306" t="s">
        <v>83</v>
      </c>
      <c r="F9" s="306"/>
      <c r="G9" s="306"/>
      <c r="H9" s="306"/>
      <c r="I9" s="306"/>
      <c r="J9" s="306"/>
      <c r="K9" s="306"/>
      <c r="L9" s="306"/>
      <c r="M9" s="306"/>
      <c r="N9" s="306"/>
      <c r="O9" s="306"/>
      <c r="P9" s="306"/>
      <c r="Q9" s="306"/>
      <c r="R9" s="306"/>
      <c r="S9" s="306"/>
      <c r="T9" s="306"/>
      <c r="U9" s="306"/>
      <c r="V9" s="306"/>
      <c r="W9" s="307"/>
      <c r="AC9" s="16"/>
      <c r="AO9" s="16"/>
    </row>
    <row r="10" spans="1:58" ht="16.5" customHeight="1">
      <c r="C10" s="81"/>
      <c r="D10" s="82"/>
      <c r="E10" s="231" t="s">
        <v>84</v>
      </c>
      <c r="F10" s="231"/>
      <c r="G10" s="231"/>
      <c r="H10" s="231"/>
      <c r="I10" s="231"/>
      <c r="J10" s="231"/>
      <c r="K10" s="231"/>
      <c r="L10" s="231"/>
      <c r="M10" s="231"/>
      <c r="N10" s="227"/>
      <c r="O10" s="308"/>
      <c r="P10" s="308"/>
      <c r="Q10" s="308"/>
      <c r="R10" s="308"/>
      <c r="S10" s="309"/>
      <c r="T10" s="310" t="s">
        <v>85</v>
      </c>
      <c r="U10" s="311" t="s">
        <v>86</v>
      </c>
      <c r="V10" s="239" t="s">
        <v>87</v>
      </c>
      <c r="W10" s="240"/>
      <c r="AC10" s="16"/>
      <c r="AO10" s="16"/>
      <c r="AV10" s="17"/>
      <c r="AW10" s="17"/>
      <c r="AX10" s="17"/>
      <c r="AY10" s="17"/>
      <c r="AZ10" s="17"/>
      <c r="BA10" s="17"/>
      <c r="BB10" s="17"/>
      <c r="BC10" s="17"/>
      <c r="BD10" s="17"/>
      <c r="BE10" s="17"/>
      <c r="BF10" s="17"/>
    </row>
    <row r="11" spans="1:58" ht="30.5" customHeight="1">
      <c r="C11" s="81"/>
      <c r="D11" s="82"/>
      <c r="E11" s="230" t="s">
        <v>88</v>
      </c>
      <c r="F11" s="230"/>
      <c r="G11" s="226" t="s">
        <v>89</v>
      </c>
      <c r="H11" s="60"/>
      <c r="I11" s="41" t="s">
        <v>90</v>
      </c>
      <c r="J11" s="61"/>
      <c r="K11" s="228" t="s">
        <v>91</v>
      </c>
      <c r="L11" s="230" t="s">
        <v>92</v>
      </c>
      <c r="M11" s="226" t="s">
        <v>93</v>
      </c>
      <c r="N11" s="226" t="s">
        <v>94</v>
      </c>
      <c r="O11" s="232" t="s">
        <v>95</v>
      </c>
      <c r="P11" s="233"/>
      <c r="Q11" s="243" t="s">
        <v>179</v>
      </c>
      <c r="R11" s="244"/>
      <c r="S11" s="245"/>
      <c r="T11" s="234"/>
      <c r="U11" s="237"/>
      <c r="V11" s="239"/>
      <c r="W11" s="240"/>
      <c r="AC11" s="16"/>
      <c r="AE11" s="2"/>
      <c r="AF11" s="18"/>
      <c r="AG11" s="2"/>
      <c r="AO11" s="16"/>
      <c r="AV11" s="17"/>
      <c r="AW11" s="17"/>
      <c r="AX11" s="17"/>
      <c r="AY11" s="17"/>
      <c r="AZ11" s="17"/>
      <c r="BA11" s="17"/>
      <c r="BB11" s="17"/>
      <c r="BC11" s="17"/>
      <c r="BD11" s="17"/>
      <c r="BE11" s="17"/>
      <c r="BF11" s="17"/>
    </row>
    <row r="12" spans="1:58" ht="27" customHeight="1">
      <c r="B12" s="105" t="s">
        <v>135</v>
      </c>
      <c r="C12" s="100" t="s">
        <v>134</v>
      </c>
      <c r="D12" s="77" t="s">
        <v>96</v>
      </c>
      <c r="E12" s="231"/>
      <c r="F12" s="231"/>
      <c r="G12" s="227"/>
      <c r="H12" s="60" t="s">
        <v>91</v>
      </c>
      <c r="I12" s="41" t="s">
        <v>92</v>
      </c>
      <c r="J12" s="61" t="s">
        <v>93</v>
      </c>
      <c r="K12" s="229"/>
      <c r="L12" s="231"/>
      <c r="M12" s="227"/>
      <c r="N12" s="227"/>
      <c r="O12" s="62" t="s">
        <v>97</v>
      </c>
      <c r="P12" s="62" t="s">
        <v>98</v>
      </c>
      <c r="Q12" s="63" t="s">
        <v>97</v>
      </c>
      <c r="R12" s="63" t="s">
        <v>99</v>
      </c>
      <c r="S12" s="62" t="s">
        <v>98</v>
      </c>
      <c r="T12" s="235"/>
      <c r="U12" s="238"/>
      <c r="V12" s="241"/>
      <c r="W12" s="242"/>
      <c r="AB12" s="2"/>
      <c r="AC12" s="9"/>
      <c r="AD12" s="18"/>
      <c r="AE12" s="2"/>
      <c r="AF12" s="2"/>
      <c r="AG12" s="2"/>
      <c r="AM12" s="18"/>
      <c r="AO12" s="9"/>
      <c r="AV12" s="17"/>
      <c r="AW12" s="17"/>
      <c r="AX12" s="17"/>
      <c r="AY12" s="17"/>
      <c r="AZ12" s="17"/>
      <c r="BA12" s="17"/>
      <c r="BB12" s="17"/>
      <c r="BC12" s="17"/>
      <c r="BD12" s="17"/>
      <c r="BE12" s="17"/>
      <c r="BF12" s="17"/>
    </row>
    <row r="13" spans="1:58" ht="23.5" customHeight="1">
      <c r="B13" s="106">
        <v>1</v>
      </c>
      <c r="C13" s="155"/>
      <c r="D13" s="172" t="str">
        <f>IF(C13="","",TEXT(C13,"aaa"))</f>
        <v/>
      </c>
      <c r="E13" s="173">
        <v>0.75</v>
      </c>
      <c r="F13" s="174" t="s">
        <v>100</v>
      </c>
      <c r="G13" s="175">
        <v>1.0416666666666667</v>
      </c>
      <c r="H13" s="176" t="s">
        <v>101</v>
      </c>
      <c r="I13" s="177">
        <v>4.1666666666666664E-2</v>
      </c>
      <c r="J13" s="178" t="s">
        <v>102</v>
      </c>
      <c r="K13" s="176" t="s">
        <v>101</v>
      </c>
      <c r="L13" s="179">
        <f>G13-E13-I13</f>
        <v>0.25000000000000006</v>
      </c>
      <c r="M13" s="178" t="s">
        <v>102</v>
      </c>
      <c r="N13" s="180">
        <f t="shared" ref="N13:N42" si="0">ROUND(HOUR(L13),0)</f>
        <v>6</v>
      </c>
      <c r="O13" s="181">
        <f t="shared" ref="O13:O42" si="1">IF(N13=0,"",IFERROR(VLOOKUP($S$5&amp;$S$6,時間単価,2,0),""))</f>
        <v>8700</v>
      </c>
      <c r="P13" s="182">
        <f t="shared" ref="P13:P42" si="2">IF(N13=0,"",O13*N13)</f>
        <v>52200</v>
      </c>
      <c r="Q13" s="183">
        <v>10000</v>
      </c>
      <c r="R13" s="183"/>
      <c r="S13" s="182">
        <f>IF(N13=0,"",IF(Q13="",R13,Q13*N13))</f>
        <v>60000</v>
      </c>
      <c r="T13" s="165" t="s">
        <v>125</v>
      </c>
      <c r="U13" s="182">
        <f t="shared" ref="U13:U42" si="3">IF(T13="","",IF(AND(T13="内規",P13&gt;S13),S13,P13))</f>
        <v>52200</v>
      </c>
      <c r="V13" s="304" t="s">
        <v>126</v>
      </c>
      <c r="W13" s="305"/>
      <c r="X13" s="19"/>
      <c r="Y13" s="19"/>
      <c r="AB13" s="2"/>
      <c r="AC13" s="9"/>
      <c r="AD13" s="18"/>
      <c r="AE13" s="2"/>
      <c r="AF13" s="18"/>
      <c r="AG13" s="2"/>
      <c r="AM13" s="18"/>
      <c r="AO13" s="9"/>
    </row>
    <row r="14" spans="1:58" ht="23.5" customHeight="1">
      <c r="B14" s="106">
        <v>2</v>
      </c>
      <c r="C14" s="155"/>
      <c r="D14" s="172" t="str">
        <f t="shared" ref="D14:D42" si="4">IF(C14="","",TEXT(C14,"aaa"))</f>
        <v/>
      </c>
      <c r="E14" s="173">
        <v>0.375</v>
      </c>
      <c r="F14" s="174" t="s">
        <v>100</v>
      </c>
      <c r="G14" s="175">
        <v>0.45833333333333331</v>
      </c>
      <c r="H14" s="176" t="s">
        <v>101</v>
      </c>
      <c r="I14" s="173"/>
      <c r="J14" s="178" t="s">
        <v>102</v>
      </c>
      <c r="K14" s="176" t="s">
        <v>101</v>
      </c>
      <c r="L14" s="179">
        <f t="shared" ref="L14:L42" si="5">G14-E14-I14</f>
        <v>8.3333333333333315E-2</v>
      </c>
      <c r="M14" s="178" t="s">
        <v>102</v>
      </c>
      <c r="N14" s="180">
        <f t="shared" si="0"/>
        <v>2</v>
      </c>
      <c r="O14" s="181">
        <f t="shared" si="1"/>
        <v>8700</v>
      </c>
      <c r="P14" s="182">
        <f t="shared" si="2"/>
        <v>17400</v>
      </c>
      <c r="Q14" s="183"/>
      <c r="R14" s="183">
        <v>13000</v>
      </c>
      <c r="S14" s="182">
        <f t="shared" ref="S14:S42" si="6">IF(N14=0,"",IF(Q14="",R14,Q14*N14))</f>
        <v>13000</v>
      </c>
      <c r="T14" s="165" t="s">
        <v>127</v>
      </c>
      <c r="U14" s="182">
        <f t="shared" si="3"/>
        <v>17400</v>
      </c>
      <c r="V14" s="304" t="s">
        <v>128</v>
      </c>
      <c r="W14" s="305"/>
      <c r="X14" s="44"/>
      <c r="Y14" s="19"/>
      <c r="AB14" s="2"/>
      <c r="AC14" s="9"/>
      <c r="AD14" s="18"/>
      <c r="AE14" s="2"/>
      <c r="AF14" s="2"/>
      <c r="AG14" s="2"/>
      <c r="AM14" s="18"/>
      <c r="AO14" s="9"/>
    </row>
    <row r="15" spans="1:58" ht="23.5" customHeight="1">
      <c r="B15" s="106">
        <v>3</v>
      </c>
      <c r="C15" s="155"/>
      <c r="D15" s="172" t="str">
        <f t="shared" si="4"/>
        <v/>
      </c>
      <c r="E15" s="173">
        <v>0.375</v>
      </c>
      <c r="F15" s="174" t="s">
        <v>100</v>
      </c>
      <c r="G15" s="175">
        <v>0.5</v>
      </c>
      <c r="H15" s="176" t="s">
        <v>101</v>
      </c>
      <c r="I15" s="173"/>
      <c r="J15" s="178" t="s">
        <v>102</v>
      </c>
      <c r="K15" s="176" t="s">
        <v>101</v>
      </c>
      <c r="L15" s="179">
        <f>G15-E15-I15</f>
        <v>0.125</v>
      </c>
      <c r="M15" s="178" t="s">
        <v>102</v>
      </c>
      <c r="N15" s="180">
        <f>ROUND(HOUR(L15),0)</f>
        <v>3</v>
      </c>
      <c r="O15" s="181">
        <f t="shared" si="1"/>
        <v>8700</v>
      </c>
      <c r="P15" s="182">
        <f>IF(N15=0,"",O15*N15)</f>
        <v>26100</v>
      </c>
      <c r="Q15" s="183">
        <v>6000</v>
      </c>
      <c r="R15" s="183"/>
      <c r="S15" s="182">
        <f>IF(N15=0,"",IF(Q15="",R15,Q15*N15))</f>
        <v>18000</v>
      </c>
      <c r="T15" s="165" t="s">
        <v>125</v>
      </c>
      <c r="U15" s="182">
        <f>IF(T15="","",IF(AND(T15="内規",P15&gt;S15),S15,P15))</f>
        <v>18000</v>
      </c>
      <c r="V15" s="304" t="s">
        <v>129</v>
      </c>
      <c r="W15" s="305"/>
      <c r="X15" s="19"/>
      <c r="Y15" s="3"/>
      <c r="Z15" s="2"/>
      <c r="AA15" s="20"/>
      <c r="AB15" s="2"/>
      <c r="AC15" s="9"/>
      <c r="AD15" s="18"/>
      <c r="AE15" s="2"/>
      <c r="AF15" s="20"/>
      <c r="AG15" s="2"/>
      <c r="AM15" s="18"/>
      <c r="AO15" s="9"/>
      <c r="AS15" s="17"/>
    </row>
    <row r="16" spans="1:58" ht="23.5" customHeight="1">
      <c r="B16" s="106">
        <v>4</v>
      </c>
      <c r="C16" s="155"/>
      <c r="D16" s="172" t="str">
        <f t="shared" si="4"/>
        <v/>
      </c>
      <c r="E16" s="173"/>
      <c r="F16" s="174" t="s">
        <v>100</v>
      </c>
      <c r="G16" s="175"/>
      <c r="H16" s="176" t="s">
        <v>101</v>
      </c>
      <c r="I16" s="173"/>
      <c r="J16" s="178" t="s">
        <v>102</v>
      </c>
      <c r="K16" s="176" t="s">
        <v>101</v>
      </c>
      <c r="L16" s="179">
        <f t="shared" si="5"/>
        <v>0</v>
      </c>
      <c r="M16" s="178" t="s">
        <v>102</v>
      </c>
      <c r="N16" s="180">
        <f t="shared" si="0"/>
        <v>0</v>
      </c>
      <c r="O16" s="181" t="str">
        <f t="shared" si="1"/>
        <v/>
      </c>
      <c r="P16" s="182" t="str">
        <f t="shared" si="2"/>
        <v/>
      </c>
      <c r="Q16" s="183"/>
      <c r="R16" s="183"/>
      <c r="S16" s="182" t="str">
        <f t="shared" si="6"/>
        <v/>
      </c>
      <c r="T16" s="165"/>
      <c r="U16" s="182" t="str">
        <f t="shared" si="3"/>
        <v/>
      </c>
      <c r="V16" s="304"/>
      <c r="W16" s="305"/>
      <c r="X16" s="19"/>
      <c r="Y16" s="3"/>
      <c r="Z16" s="2"/>
      <c r="AA16" s="20"/>
      <c r="AB16" s="2"/>
      <c r="AC16" s="9"/>
      <c r="AD16" s="18"/>
      <c r="AE16" s="2"/>
      <c r="AF16" s="20"/>
      <c r="AG16" s="2"/>
      <c r="AM16" s="18"/>
      <c r="AO16" s="9"/>
      <c r="AS16" s="17"/>
    </row>
    <row r="17" spans="2:45" ht="23.5" customHeight="1">
      <c r="B17" s="106">
        <v>5</v>
      </c>
      <c r="C17" s="155"/>
      <c r="D17" s="172" t="str">
        <f t="shared" si="4"/>
        <v/>
      </c>
      <c r="E17" s="173"/>
      <c r="F17" s="174" t="s">
        <v>100</v>
      </c>
      <c r="G17" s="175"/>
      <c r="H17" s="176" t="s">
        <v>101</v>
      </c>
      <c r="I17" s="173"/>
      <c r="J17" s="178" t="s">
        <v>102</v>
      </c>
      <c r="K17" s="176" t="s">
        <v>101</v>
      </c>
      <c r="L17" s="179">
        <f t="shared" si="5"/>
        <v>0</v>
      </c>
      <c r="M17" s="178" t="s">
        <v>102</v>
      </c>
      <c r="N17" s="180">
        <f t="shared" si="0"/>
        <v>0</v>
      </c>
      <c r="O17" s="181" t="str">
        <f t="shared" si="1"/>
        <v/>
      </c>
      <c r="P17" s="182" t="str">
        <f t="shared" si="2"/>
        <v/>
      </c>
      <c r="Q17" s="183"/>
      <c r="R17" s="183"/>
      <c r="S17" s="182" t="str">
        <f t="shared" si="6"/>
        <v/>
      </c>
      <c r="T17" s="165"/>
      <c r="U17" s="182" t="str">
        <f t="shared" si="3"/>
        <v/>
      </c>
      <c r="V17" s="304"/>
      <c r="W17" s="305"/>
      <c r="X17" s="19"/>
      <c r="Y17" s="3"/>
      <c r="Z17" s="2"/>
      <c r="AA17" s="20"/>
      <c r="AB17" s="2"/>
      <c r="AC17" s="9"/>
      <c r="AD17" s="18"/>
      <c r="AE17" s="2"/>
      <c r="AF17" s="20"/>
      <c r="AG17" s="2"/>
      <c r="AM17" s="18"/>
      <c r="AO17" s="9"/>
      <c r="AS17" s="17"/>
    </row>
    <row r="18" spans="2:45" ht="23.5" customHeight="1">
      <c r="B18" s="106">
        <v>6</v>
      </c>
      <c r="C18" s="155"/>
      <c r="D18" s="172" t="str">
        <f t="shared" si="4"/>
        <v/>
      </c>
      <c r="E18" s="173"/>
      <c r="F18" s="174" t="s">
        <v>100</v>
      </c>
      <c r="G18" s="175"/>
      <c r="H18" s="176" t="s">
        <v>101</v>
      </c>
      <c r="I18" s="173"/>
      <c r="J18" s="178" t="s">
        <v>102</v>
      </c>
      <c r="K18" s="176" t="s">
        <v>101</v>
      </c>
      <c r="L18" s="179">
        <f t="shared" si="5"/>
        <v>0</v>
      </c>
      <c r="M18" s="178" t="s">
        <v>102</v>
      </c>
      <c r="N18" s="180">
        <f t="shared" si="0"/>
        <v>0</v>
      </c>
      <c r="O18" s="181" t="str">
        <f t="shared" si="1"/>
        <v/>
      </c>
      <c r="P18" s="182" t="str">
        <f t="shared" si="2"/>
        <v/>
      </c>
      <c r="Q18" s="183"/>
      <c r="R18" s="183"/>
      <c r="S18" s="182" t="str">
        <f t="shared" si="6"/>
        <v/>
      </c>
      <c r="T18" s="165"/>
      <c r="U18" s="182" t="str">
        <f t="shared" si="3"/>
        <v/>
      </c>
      <c r="V18" s="304"/>
      <c r="W18" s="305"/>
      <c r="X18" s="19"/>
      <c r="Y18" s="3"/>
      <c r="Z18" s="2"/>
      <c r="AA18" s="20"/>
      <c r="AB18" s="2"/>
      <c r="AC18" s="3"/>
      <c r="AE18" s="2"/>
      <c r="AF18" s="2"/>
      <c r="AG18" s="20"/>
      <c r="AH18" s="2"/>
      <c r="AO18" s="16"/>
      <c r="AS18" s="17"/>
    </row>
    <row r="19" spans="2:45" ht="23.5" customHeight="1">
      <c r="B19" s="106">
        <v>7</v>
      </c>
      <c r="C19" s="155"/>
      <c r="D19" s="172" t="str">
        <f t="shared" si="4"/>
        <v/>
      </c>
      <c r="E19" s="173"/>
      <c r="F19" s="174" t="s">
        <v>100</v>
      </c>
      <c r="G19" s="175"/>
      <c r="H19" s="176" t="s">
        <v>101</v>
      </c>
      <c r="I19" s="173"/>
      <c r="J19" s="178" t="s">
        <v>102</v>
      </c>
      <c r="K19" s="176" t="s">
        <v>101</v>
      </c>
      <c r="L19" s="179">
        <f t="shared" si="5"/>
        <v>0</v>
      </c>
      <c r="M19" s="178" t="s">
        <v>102</v>
      </c>
      <c r="N19" s="180">
        <f t="shared" si="0"/>
        <v>0</v>
      </c>
      <c r="O19" s="181" t="str">
        <f t="shared" si="1"/>
        <v/>
      </c>
      <c r="P19" s="182" t="str">
        <f t="shared" si="2"/>
        <v/>
      </c>
      <c r="Q19" s="183"/>
      <c r="R19" s="183"/>
      <c r="S19" s="182" t="str">
        <f t="shared" si="6"/>
        <v/>
      </c>
      <c r="T19" s="165"/>
      <c r="U19" s="182" t="str">
        <f t="shared" si="3"/>
        <v/>
      </c>
      <c r="V19" s="304"/>
      <c r="W19" s="305"/>
      <c r="X19" s="19"/>
      <c r="Y19" s="3"/>
      <c r="Z19" s="2"/>
      <c r="AA19" s="20"/>
      <c r="AB19" s="2"/>
      <c r="AC19" s="3"/>
      <c r="AE19" s="2"/>
      <c r="AF19" s="2"/>
      <c r="AG19" s="20"/>
      <c r="AH19" s="2"/>
      <c r="AO19" s="16"/>
      <c r="AS19" s="17"/>
    </row>
    <row r="20" spans="2:45" ht="23.5" customHeight="1">
      <c r="B20" s="106">
        <v>8</v>
      </c>
      <c r="C20" s="155"/>
      <c r="D20" s="172" t="str">
        <f t="shared" si="4"/>
        <v/>
      </c>
      <c r="E20" s="173"/>
      <c r="F20" s="174" t="s">
        <v>100</v>
      </c>
      <c r="G20" s="175"/>
      <c r="H20" s="176" t="s">
        <v>101</v>
      </c>
      <c r="I20" s="173"/>
      <c r="J20" s="178" t="s">
        <v>102</v>
      </c>
      <c r="K20" s="176" t="s">
        <v>101</v>
      </c>
      <c r="L20" s="179">
        <f t="shared" si="5"/>
        <v>0</v>
      </c>
      <c r="M20" s="178" t="s">
        <v>102</v>
      </c>
      <c r="N20" s="180">
        <f t="shared" si="0"/>
        <v>0</v>
      </c>
      <c r="O20" s="181" t="str">
        <f t="shared" si="1"/>
        <v/>
      </c>
      <c r="P20" s="182" t="str">
        <f t="shared" si="2"/>
        <v/>
      </c>
      <c r="Q20" s="183"/>
      <c r="R20" s="183"/>
      <c r="S20" s="182" t="str">
        <f t="shared" si="6"/>
        <v/>
      </c>
      <c r="T20" s="165"/>
      <c r="U20" s="182" t="str">
        <f t="shared" si="3"/>
        <v/>
      </c>
      <c r="V20" s="304"/>
      <c r="W20" s="305"/>
      <c r="X20" s="19"/>
      <c r="Y20" s="3"/>
      <c r="Z20" s="2"/>
      <c r="AA20" s="20"/>
      <c r="AD20" s="18"/>
      <c r="AO20" s="16"/>
      <c r="AS20" s="17"/>
    </row>
    <row r="21" spans="2:45" ht="23.5" customHeight="1">
      <c r="B21" s="106">
        <v>9</v>
      </c>
      <c r="C21" s="155"/>
      <c r="D21" s="172" t="str">
        <f t="shared" si="4"/>
        <v/>
      </c>
      <c r="E21" s="173"/>
      <c r="F21" s="174" t="s">
        <v>100</v>
      </c>
      <c r="G21" s="175"/>
      <c r="H21" s="176" t="s">
        <v>101</v>
      </c>
      <c r="I21" s="173"/>
      <c r="J21" s="178" t="s">
        <v>102</v>
      </c>
      <c r="K21" s="176" t="s">
        <v>101</v>
      </c>
      <c r="L21" s="179">
        <f t="shared" si="5"/>
        <v>0</v>
      </c>
      <c r="M21" s="178" t="s">
        <v>102</v>
      </c>
      <c r="N21" s="180">
        <f t="shared" si="0"/>
        <v>0</v>
      </c>
      <c r="O21" s="181" t="str">
        <f t="shared" si="1"/>
        <v/>
      </c>
      <c r="P21" s="182" t="str">
        <f t="shared" si="2"/>
        <v/>
      </c>
      <c r="Q21" s="183"/>
      <c r="R21" s="183"/>
      <c r="S21" s="182" t="str">
        <f t="shared" si="6"/>
        <v/>
      </c>
      <c r="T21" s="165"/>
      <c r="U21" s="182" t="str">
        <f t="shared" si="3"/>
        <v/>
      </c>
      <c r="V21" s="304"/>
      <c r="W21" s="305"/>
      <c r="X21" s="19"/>
      <c r="Y21" s="3"/>
      <c r="Z21" s="2"/>
      <c r="AA21" s="20"/>
      <c r="AD21" s="2"/>
      <c r="AO21" s="16"/>
      <c r="AS21" s="17"/>
    </row>
    <row r="22" spans="2:45" ht="23.5" customHeight="1">
      <c r="B22" s="106">
        <v>10</v>
      </c>
      <c r="C22" s="155"/>
      <c r="D22" s="172" t="str">
        <f t="shared" si="4"/>
        <v/>
      </c>
      <c r="E22" s="173"/>
      <c r="F22" s="174" t="s">
        <v>100</v>
      </c>
      <c r="G22" s="175"/>
      <c r="H22" s="176" t="s">
        <v>101</v>
      </c>
      <c r="I22" s="173"/>
      <c r="J22" s="178" t="s">
        <v>102</v>
      </c>
      <c r="K22" s="176" t="s">
        <v>101</v>
      </c>
      <c r="L22" s="179">
        <f t="shared" si="5"/>
        <v>0</v>
      </c>
      <c r="M22" s="178" t="s">
        <v>102</v>
      </c>
      <c r="N22" s="180">
        <f t="shared" si="0"/>
        <v>0</v>
      </c>
      <c r="O22" s="181" t="str">
        <f t="shared" si="1"/>
        <v/>
      </c>
      <c r="P22" s="182" t="str">
        <f t="shared" si="2"/>
        <v/>
      </c>
      <c r="Q22" s="183"/>
      <c r="R22" s="183"/>
      <c r="S22" s="182" t="str">
        <f t="shared" si="6"/>
        <v/>
      </c>
      <c r="T22" s="165"/>
      <c r="U22" s="182" t="str">
        <f t="shared" si="3"/>
        <v/>
      </c>
      <c r="V22" s="304"/>
      <c r="W22" s="305"/>
      <c r="X22" s="19"/>
      <c r="Y22" s="3"/>
      <c r="Z22" s="2"/>
      <c r="AA22" s="20"/>
      <c r="AD22" s="18"/>
      <c r="AM22" s="18"/>
      <c r="AO22" s="16"/>
      <c r="AS22" s="17"/>
    </row>
    <row r="23" spans="2:45" ht="23.5" customHeight="1">
      <c r="B23" s="106">
        <v>11</v>
      </c>
      <c r="C23" s="155"/>
      <c r="D23" s="172" t="str">
        <f t="shared" si="4"/>
        <v/>
      </c>
      <c r="E23" s="173"/>
      <c r="F23" s="174" t="s">
        <v>100</v>
      </c>
      <c r="G23" s="175"/>
      <c r="H23" s="176" t="s">
        <v>101</v>
      </c>
      <c r="I23" s="173"/>
      <c r="J23" s="178" t="s">
        <v>102</v>
      </c>
      <c r="K23" s="176" t="s">
        <v>101</v>
      </c>
      <c r="L23" s="179">
        <f t="shared" si="5"/>
        <v>0</v>
      </c>
      <c r="M23" s="178" t="s">
        <v>102</v>
      </c>
      <c r="N23" s="180">
        <f t="shared" si="0"/>
        <v>0</v>
      </c>
      <c r="O23" s="181" t="str">
        <f t="shared" si="1"/>
        <v/>
      </c>
      <c r="P23" s="182" t="str">
        <f t="shared" si="2"/>
        <v/>
      </c>
      <c r="Q23" s="183"/>
      <c r="R23" s="183"/>
      <c r="S23" s="182" t="str">
        <f t="shared" si="6"/>
        <v/>
      </c>
      <c r="T23" s="165"/>
      <c r="U23" s="182" t="str">
        <f t="shared" si="3"/>
        <v/>
      </c>
      <c r="V23" s="304"/>
      <c r="W23" s="305"/>
      <c r="Z23" s="2"/>
      <c r="AA23" s="20"/>
      <c r="AD23" s="2"/>
      <c r="AM23" s="2"/>
      <c r="AO23" s="9"/>
      <c r="AS23" s="17"/>
    </row>
    <row r="24" spans="2:45" ht="23.5" customHeight="1">
      <c r="B24" s="106">
        <v>12</v>
      </c>
      <c r="C24" s="155"/>
      <c r="D24" s="172" t="str">
        <f t="shared" si="4"/>
        <v/>
      </c>
      <c r="E24" s="173"/>
      <c r="F24" s="174" t="s">
        <v>100</v>
      </c>
      <c r="G24" s="175"/>
      <c r="H24" s="176" t="s">
        <v>101</v>
      </c>
      <c r="I24" s="173"/>
      <c r="J24" s="178" t="s">
        <v>102</v>
      </c>
      <c r="K24" s="176" t="s">
        <v>101</v>
      </c>
      <c r="L24" s="179">
        <f t="shared" si="5"/>
        <v>0</v>
      </c>
      <c r="M24" s="178" t="s">
        <v>102</v>
      </c>
      <c r="N24" s="180">
        <f t="shared" si="0"/>
        <v>0</v>
      </c>
      <c r="O24" s="181" t="str">
        <f t="shared" si="1"/>
        <v/>
      </c>
      <c r="P24" s="182" t="str">
        <f t="shared" si="2"/>
        <v/>
      </c>
      <c r="Q24" s="183"/>
      <c r="R24" s="183"/>
      <c r="S24" s="182" t="str">
        <f t="shared" si="6"/>
        <v/>
      </c>
      <c r="T24" s="165"/>
      <c r="U24" s="182" t="str">
        <f t="shared" si="3"/>
        <v/>
      </c>
      <c r="V24" s="304"/>
      <c r="W24" s="305"/>
      <c r="Z24" s="2"/>
      <c r="AA24" s="20"/>
      <c r="AD24" s="20"/>
      <c r="AM24" s="18"/>
      <c r="AO24" s="9"/>
    </row>
    <row r="25" spans="2:45" ht="23.5" customHeight="1">
      <c r="B25" s="106">
        <v>13</v>
      </c>
      <c r="C25" s="155"/>
      <c r="D25" s="172" t="str">
        <f t="shared" si="4"/>
        <v/>
      </c>
      <c r="E25" s="173"/>
      <c r="F25" s="174" t="s">
        <v>100</v>
      </c>
      <c r="G25" s="175"/>
      <c r="H25" s="176" t="s">
        <v>101</v>
      </c>
      <c r="I25" s="173"/>
      <c r="J25" s="178" t="s">
        <v>102</v>
      </c>
      <c r="K25" s="176" t="s">
        <v>101</v>
      </c>
      <c r="L25" s="179">
        <f t="shared" si="5"/>
        <v>0</v>
      </c>
      <c r="M25" s="178" t="s">
        <v>102</v>
      </c>
      <c r="N25" s="180">
        <f t="shared" si="0"/>
        <v>0</v>
      </c>
      <c r="O25" s="181" t="str">
        <f t="shared" si="1"/>
        <v/>
      </c>
      <c r="P25" s="182" t="str">
        <f t="shared" si="2"/>
        <v/>
      </c>
      <c r="Q25" s="183"/>
      <c r="R25" s="183"/>
      <c r="S25" s="182" t="str">
        <f t="shared" si="6"/>
        <v/>
      </c>
      <c r="T25" s="165"/>
      <c r="U25" s="182" t="str">
        <f t="shared" si="3"/>
        <v/>
      </c>
      <c r="V25" s="304"/>
      <c r="W25" s="305"/>
      <c r="AD25" s="20"/>
      <c r="AM25" s="2"/>
      <c r="AO25" s="9"/>
    </row>
    <row r="26" spans="2:45" ht="23.5" customHeight="1">
      <c r="B26" s="106">
        <v>14</v>
      </c>
      <c r="C26" s="155"/>
      <c r="D26" s="172" t="str">
        <f t="shared" si="4"/>
        <v/>
      </c>
      <c r="E26" s="173"/>
      <c r="F26" s="174" t="s">
        <v>100</v>
      </c>
      <c r="G26" s="175"/>
      <c r="H26" s="176" t="s">
        <v>101</v>
      </c>
      <c r="I26" s="173"/>
      <c r="J26" s="178" t="s">
        <v>102</v>
      </c>
      <c r="K26" s="176" t="s">
        <v>101</v>
      </c>
      <c r="L26" s="179">
        <f t="shared" si="5"/>
        <v>0</v>
      </c>
      <c r="M26" s="178" t="s">
        <v>102</v>
      </c>
      <c r="N26" s="180">
        <f t="shared" si="0"/>
        <v>0</v>
      </c>
      <c r="O26" s="181" t="str">
        <f t="shared" si="1"/>
        <v/>
      </c>
      <c r="P26" s="182" t="str">
        <f t="shared" si="2"/>
        <v/>
      </c>
      <c r="Q26" s="183"/>
      <c r="R26" s="183"/>
      <c r="S26" s="182" t="str">
        <f t="shared" si="6"/>
        <v/>
      </c>
      <c r="T26" s="165"/>
      <c r="U26" s="182" t="str">
        <f t="shared" si="3"/>
        <v/>
      </c>
      <c r="V26" s="304"/>
      <c r="W26" s="305"/>
      <c r="AD26" s="20"/>
      <c r="AM26" s="20"/>
      <c r="AO26" s="9"/>
    </row>
    <row r="27" spans="2:45" ht="23.5" customHeight="1">
      <c r="B27" s="106">
        <v>15</v>
      </c>
      <c r="C27" s="155"/>
      <c r="D27" s="172" t="str">
        <f t="shared" si="4"/>
        <v/>
      </c>
      <c r="E27" s="173"/>
      <c r="F27" s="174" t="s">
        <v>100</v>
      </c>
      <c r="G27" s="175"/>
      <c r="H27" s="176" t="s">
        <v>101</v>
      </c>
      <c r="I27" s="173"/>
      <c r="J27" s="178" t="s">
        <v>102</v>
      </c>
      <c r="K27" s="176" t="s">
        <v>101</v>
      </c>
      <c r="L27" s="179">
        <f t="shared" si="5"/>
        <v>0</v>
      </c>
      <c r="M27" s="178" t="s">
        <v>102</v>
      </c>
      <c r="N27" s="180">
        <f t="shared" si="0"/>
        <v>0</v>
      </c>
      <c r="O27" s="181" t="str">
        <f t="shared" si="1"/>
        <v/>
      </c>
      <c r="P27" s="182" t="str">
        <f t="shared" si="2"/>
        <v/>
      </c>
      <c r="Q27" s="183"/>
      <c r="R27" s="183"/>
      <c r="S27" s="182" t="str">
        <f t="shared" si="6"/>
        <v/>
      </c>
      <c r="T27" s="165"/>
      <c r="U27" s="182" t="str">
        <f t="shared" si="3"/>
        <v/>
      </c>
      <c r="V27" s="304"/>
      <c r="W27" s="305"/>
      <c r="AM27" s="20"/>
      <c r="AO27" s="9"/>
    </row>
    <row r="28" spans="2:45" ht="23.5" customHeight="1">
      <c r="B28" s="106">
        <v>16</v>
      </c>
      <c r="C28" s="155"/>
      <c r="D28" s="172" t="str">
        <f t="shared" si="4"/>
        <v/>
      </c>
      <c r="E28" s="173"/>
      <c r="F28" s="174" t="s">
        <v>100</v>
      </c>
      <c r="G28" s="175"/>
      <c r="H28" s="176" t="s">
        <v>101</v>
      </c>
      <c r="I28" s="173"/>
      <c r="J28" s="178" t="s">
        <v>102</v>
      </c>
      <c r="K28" s="176" t="s">
        <v>101</v>
      </c>
      <c r="L28" s="179">
        <f t="shared" si="5"/>
        <v>0</v>
      </c>
      <c r="M28" s="178" t="s">
        <v>102</v>
      </c>
      <c r="N28" s="180">
        <f t="shared" si="0"/>
        <v>0</v>
      </c>
      <c r="O28" s="181" t="str">
        <f t="shared" si="1"/>
        <v/>
      </c>
      <c r="P28" s="182" t="str">
        <f t="shared" si="2"/>
        <v/>
      </c>
      <c r="Q28" s="183"/>
      <c r="R28" s="183"/>
      <c r="S28" s="182" t="str">
        <f t="shared" si="6"/>
        <v/>
      </c>
      <c r="T28" s="165"/>
      <c r="U28" s="182" t="str">
        <f t="shared" si="3"/>
        <v/>
      </c>
      <c r="V28" s="304"/>
      <c r="W28" s="305"/>
      <c r="X28" s="44"/>
      <c r="AM28" s="20"/>
      <c r="AO28" s="9"/>
    </row>
    <row r="29" spans="2:45" ht="23.5" customHeight="1">
      <c r="B29" s="106">
        <v>17</v>
      </c>
      <c r="C29" s="155"/>
      <c r="D29" s="172" t="str">
        <f t="shared" si="4"/>
        <v/>
      </c>
      <c r="E29" s="173"/>
      <c r="F29" s="174" t="s">
        <v>100</v>
      </c>
      <c r="G29" s="175"/>
      <c r="H29" s="176" t="s">
        <v>101</v>
      </c>
      <c r="I29" s="173"/>
      <c r="J29" s="178" t="s">
        <v>102</v>
      </c>
      <c r="K29" s="176" t="s">
        <v>101</v>
      </c>
      <c r="L29" s="179">
        <f t="shared" si="5"/>
        <v>0</v>
      </c>
      <c r="M29" s="178" t="s">
        <v>102</v>
      </c>
      <c r="N29" s="180">
        <f t="shared" si="0"/>
        <v>0</v>
      </c>
      <c r="O29" s="181" t="str">
        <f t="shared" si="1"/>
        <v/>
      </c>
      <c r="P29" s="182" t="str">
        <f t="shared" si="2"/>
        <v/>
      </c>
      <c r="Q29" s="183"/>
      <c r="R29" s="183"/>
      <c r="S29" s="182" t="str">
        <f t="shared" si="6"/>
        <v/>
      </c>
      <c r="T29" s="165"/>
      <c r="U29" s="182" t="str">
        <f t="shared" si="3"/>
        <v/>
      </c>
      <c r="V29" s="304"/>
      <c r="W29" s="305"/>
      <c r="AD29" s="2"/>
      <c r="AO29" s="16"/>
    </row>
    <row r="30" spans="2:45" ht="23.5" customHeight="1">
      <c r="B30" s="106">
        <v>18</v>
      </c>
      <c r="C30" s="155"/>
      <c r="D30" s="172" t="str">
        <f t="shared" si="4"/>
        <v/>
      </c>
      <c r="E30" s="173"/>
      <c r="F30" s="174" t="s">
        <v>100</v>
      </c>
      <c r="G30" s="175"/>
      <c r="H30" s="176" t="s">
        <v>101</v>
      </c>
      <c r="I30" s="173"/>
      <c r="J30" s="178" t="s">
        <v>102</v>
      </c>
      <c r="K30" s="176" t="s">
        <v>101</v>
      </c>
      <c r="L30" s="179">
        <f t="shared" si="5"/>
        <v>0</v>
      </c>
      <c r="M30" s="178" t="s">
        <v>102</v>
      </c>
      <c r="N30" s="180">
        <f t="shared" si="0"/>
        <v>0</v>
      </c>
      <c r="O30" s="181" t="str">
        <f t="shared" si="1"/>
        <v/>
      </c>
      <c r="P30" s="182" t="str">
        <f t="shared" si="2"/>
        <v/>
      </c>
      <c r="Q30" s="183"/>
      <c r="R30" s="183"/>
      <c r="S30" s="182" t="str">
        <f t="shared" si="6"/>
        <v/>
      </c>
      <c r="T30" s="165"/>
      <c r="U30" s="182" t="str">
        <f t="shared" si="3"/>
        <v/>
      </c>
      <c r="V30" s="304"/>
      <c r="W30" s="305"/>
      <c r="X30" s="44"/>
      <c r="AD30" s="2"/>
      <c r="AO30" s="16"/>
    </row>
    <row r="31" spans="2:45" ht="23.5" customHeight="1">
      <c r="B31" s="106">
        <v>19</v>
      </c>
      <c r="C31" s="155"/>
      <c r="D31" s="172" t="str">
        <f t="shared" si="4"/>
        <v/>
      </c>
      <c r="E31" s="173"/>
      <c r="F31" s="174" t="s">
        <v>100</v>
      </c>
      <c r="G31" s="175"/>
      <c r="H31" s="176" t="s">
        <v>101</v>
      </c>
      <c r="I31" s="173"/>
      <c r="J31" s="178" t="s">
        <v>102</v>
      </c>
      <c r="K31" s="176" t="s">
        <v>101</v>
      </c>
      <c r="L31" s="179">
        <f t="shared" si="5"/>
        <v>0</v>
      </c>
      <c r="M31" s="178" t="s">
        <v>102</v>
      </c>
      <c r="N31" s="180">
        <f t="shared" si="0"/>
        <v>0</v>
      </c>
      <c r="O31" s="181" t="str">
        <f t="shared" si="1"/>
        <v/>
      </c>
      <c r="P31" s="182" t="str">
        <f t="shared" si="2"/>
        <v/>
      </c>
      <c r="Q31" s="183"/>
      <c r="R31" s="183"/>
      <c r="S31" s="182" t="str">
        <f t="shared" si="6"/>
        <v/>
      </c>
      <c r="T31" s="165"/>
      <c r="U31" s="182" t="str">
        <f t="shared" si="3"/>
        <v/>
      </c>
      <c r="V31" s="304"/>
      <c r="W31" s="305"/>
      <c r="AD31" s="2"/>
      <c r="AO31" s="16"/>
    </row>
    <row r="32" spans="2:45" ht="23.5" customHeight="1">
      <c r="B32" s="106">
        <v>20</v>
      </c>
      <c r="C32" s="155"/>
      <c r="D32" s="172" t="str">
        <f t="shared" si="4"/>
        <v/>
      </c>
      <c r="E32" s="173"/>
      <c r="F32" s="174" t="s">
        <v>100</v>
      </c>
      <c r="G32" s="175"/>
      <c r="H32" s="176" t="s">
        <v>101</v>
      </c>
      <c r="I32" s="173"/>
      <c r="J32" s="178" t="s">
        <v>102</v>
      </c>
      <c r="K32" s="176" t="s">
        <v>101</v>
      </c>
      <c r="L32" s="179">
        <f t="shared" si="5"/>
        <v>0</v>
      </c>
      <c r="M32" s="178" t="s">
        <v>102</v>
      </c>
      <c r="N32" s="180">
        <f t="shared" si="0"/>
        <v>0</v>
      </c>
      <c r="O32" s="181" t="str">
        <f t="shared" si="1"/>
        <v/>
      </c>
      <c r="P32" s="182" t="str">
        <f t="shared" si="2"/>
        <v/>
      </c>
      <c r="Q32" s="183"/>
      <c r="R32" s="183"/>
      <c r="S32" s="182" t="str">
        <f t="shared" si="6"/>
        <v/>
      </c>
      <c r="T32" s="165"/>
      <c r="U32" s="182" t="str">
        <f t="shared" si="3"/>
        <v/>
      </c>
      <c r="V32" s="304"/>
      <c r="W32" s="305"/>
      <c r="AD32" s="2"/>
      <c r="AO32" s="16"/>
    </row>
    <row r="33" spans="2:41" ht="23.5" customHeight="1">
      <c r="B33" s="106">
        <v>21</v>
      </c>
      <c r="C33" s="155"/>
      <c r="D33" s="172" t="str">
        <f t="shared" si="4"/>
        <v/>
      </c>
      <c r="E33" s="173"/>
      <c r="F33" s="174" t="s">
        <v>100</v>
      </c>
      <c r="G33" s="175"/>
      <c r="H33" s="176" t="s">
        <v>101</v>
      </c>
      <c r="I33" s="173"/>
      <c r="J33" s="178" t="s">
        <v>102</v>
      </c>
      <c r="K33" s="176" t="s">
        <v>101</v>
      </c>
      <c r="L33" s="179">
        <f t="shared" si="5"/>
        <v>0</v>
      </c>
      <c r="M33" s="178" t="s">
        <v>102</v>
      </c>
      <c r="N33" s="180">
        <f t="shared" si="0"/>
        <v>0</v>
      </c>
      <c r="O33" s="181" t="str">
        <f t="shared" si="1"/>
        <v/>
      </c>
      <c r="P33" s="182" t="str">
        <f t="shared" si="2"/>
        <v/>
      </c>
      <c r="Q33" s="183"/>
      <c r="R33" s="183"/>
      <c r="S33" s="182" t="str">
        <f t="shared" si="6"/>
        <v/>
      </c>
      <c r="T33" s="165"/>
      <c r="U33" s="182" t="str">
        <f t="shared" si="3"/>
        <v/>
      </c>
      <c r="V33" s="304"/>
      <c r="W33" s="305"/>
      <c r="AD33" s="2"/>
      <c r="AO33" s="16"/>
    </row>
    <row r="34" spans="2:41" ht="23.5" customHeight="1">
      <c r="B34" s="106">
        <v>22</v>
      </c>
      <c r="C34" s="155"/>
      <c r="D34" s="172" t="str">
        <f t="shared" si="4"/>
        <v/>
      </c>
      <c r="E34" s="173"/>
      <c r="F34" s="174" t="s">
        <v>100</v>
      </c>
      <c r="G34" s="175"/>
      <c r="H34" s="176" t="s">
        <v>101</v>
      </c>
      <c r="I34" s="173"/>
      <c r="J34" s="178" t="s">
        <v>102</v>
      </c>
      <c r="K34" s="176" t="s">
        <v>101</v>
      </c>
      <c r="L34" s="179">
        <f t="shared" si="5"/>
        <v>0</v>
      </c>
      <c r="M34" s="178" t="s">
        <v>102</v>
      </c>
      <c r="N34" s="180">
        <f t="shared" si="0"/>
        <v>0</v>
      </c>
      <c r="O34" s="181" t="str">
        <f t="shared" si="1"/>
        <v/>
      </c>
      <c r="P34" s="182" t="str">
        <f t="shared" si="2"/>
        <v/>
      </c>
      <c r="Q34" s="183"/>
      <c r="R34" s="183"/>
      <c r="S34" s="182" t="str">
        <f t="shared" si="6"/>
        <v/>
      </c>
      <c r="T34" s="165"/>
      <c r="U34" s="182" t="str">
        <f t="shared" si="3"/>
        <v/>
      </c>
      <c r="V34" s="304"/>
      <c r="W34" s="305"/>
      <c r="AD34" s="2"/>
      <c r="AM34" s="2"/>
      <c r="AO34" s="9"/>
    </row>
    <row r="35" spans="2:41" ht="23.5" customHeight="1">
      <c r="B35" s="106">
        <v>23</v>
      </c>
      <c r="C35" s="155"/>
      <c r="D35" s="172" t="str">
        <f t="shared" si="4"/>
        <v/>
      </c>
      <c r="E35" s="173"/>
      <c r="F35" s="174" t="s">
        <v>100</v>
      </c>
      <c r="G35" s="184"/>
      <c r="H35" s="176" t="s">
        <v>101</v>
      </c>
      <c r="I35" s="173"/>
      <c r="J35" s="178" t="s">
        <v>102</v>
      </c>
      <c r="K35" s="176" t="s">
        <v>101</v>
      </c>
      <c r="L35" s="179">
        <f t="shared" si="5"/>
        <v>0</v>
      </c>
      <c r="M35" s="178" t="s">
        <v>102</v>
      </c>
      <c r="N35" s="180">
        <f t="shared" si="0"/>
        <v>0</v>
      </c>
      <c r="O35" s="181" t="str">
        <f t="shared" si="1"/>
        <v/>
      </c>
      <c r="P35" s="182" t="str">
        <f t="shared" si="2"/>
        <v/>
      </c>
      <c r="Q35" s="183"/>
      <c r="R35" s="183"/>
      <c r="S35" s="182" t="str">
        <f t="shared" si="6"/>
        <v/>
      </c>
      <c r="T35" s="165"/>
      <c r="U35" s="182" t="str">
        <f t="shared" si="3"/>
        <v/>
      </c>
      <c r="V35" s="304"/>
      <c r="W35" s="305"/>
      <c r="X35" s="35"/>
      <c r="AM35" s="2"/>
      <c r="AO35" s="9"/>
    </row>
    <row r="36" spans="2:41" ht="23.5" customHeight="1">
      <c r="B36" s="106">
        <v>24</v>
      </c>
      <c r="C36" s="155"/>
      <c r="D36" s="172" t="str">
        <f t="shared" si="4"/>
        <v/>
      </c>
      <c r="E36" s="173"/>
      <c r="F36" s="174" t="s">
        <v>100</v>
      </c>
      <c r="G36" s="175"/>
      <c r="H36" s="176" t="s">
        <v>101</v>
      </c>
      <c r="I36" s="173"/>
      <c r="J36" s="178" t="s">
        <v>102</v>
      </c>
      <c r="K36" s="176" t="s">
        <v>101</v>
      </c>
      <c r="L36" s="179">
        <f t="shared" si="5"/>
        <v>0</v>
      </c>
      <c r="M36" s="178" t="s">
        <v>102</v>
      </c>
      <c r="N36" s="180">
        <f t="shared" si="0"/>
        <v>0</v>
      </c>
      <c r="O36" s="181" t="str">
        <f t="shared" si="1"/>
        <v/>
      </c>
      <c r="P36" s="182" t="str">
        <f t="shared" si="2"/>
        <v/>
      </c>
      <c r="Q36" s="183"/>
      <c r="R36" s="183"/>
      <c r="S36" s="182" t="str">
        <f t="shared" si="6"/>
        <v/>
      </c>
      <c r="T36" s="165"/>
      <c r="U36" s="182" t="str">
        <f t="shared" si="3"/>
        <v/>
      </c>
      <c r="V36" s="304"/>
      <c r="W36" s="305"/>
      <c r="X36" s="35"/>
      <c r="AM36" s="2"/>
      <c r="AO36" s="9"/>
    </row>
    <row r="37" spans="2:41" ht="23.5" customHeight="1">
      <c r="B37" s="106">
        <v>25</v>
      </c>
      <c r="C37" s="155"/>
      <c r="D37" s="172" t="str">
        <f t="shared" si="4"/>
        <v/>
      </c>
      <c r="E37" s="173"/>
      <c r="F37" s="174" t="s">
        <v>100</v>
      </c>
      <c r="G37" s="175"/>
      <c r="H37" s="176" t="s">
        <v>101</v>
      </c>
      <c r="I37" s="173"/>
      <c r="J37" s="178" t="s">
        <v>102</v>
      </c>
      <c r="K37" s="176" t="s">
        <v>101</v>
      </c>
      <c r="L37" s="179">
        <f t="shared" si="5"/>
        <v>0</v>
      </c>
      <c r="M37" s="178" t="s">
        <v>102</v>
      </c>
      <c r="N37" s="180">
        <f t="shared" si="0"/>
        <v>0</v>
      </c>
      <c r="O37" s="181" t="str">
        <f t="shared" si="1"/>
        <v/>
      </c>
      <c r="P37" s="182" t="str">
        <f t="shared" si="2"/>
        <v/>
      </c>
      <c r="Q37" s="183"/>
      <c r="R37" s="183"/>
      <c r="S37" s="182" t="str">
        <f t="shared" si="6"/>
        <v/>
      </c>
      <c r="T37" s="165"/>
      <c r="U37" s="182" t="str">
        <f t="shared" si="3"/>
        <v/>
      </c>
      <c r="V37" s="304"/>
      <c r="W37" s="305"/>
      <c r="X37" s="35"/>
      <c r="AM37" s="2"/>
      <c r="AO37" s="9"/>
    </row>
    <row r="38" spans="2:41" ht="23.5" customHeight="1">
      <c r="B38" s="106">
        <v>26</v>
      </c>
      <c r="C38" s="155"/>
      <c r="D38" s="172" t="str">
        <f t="shared" si="4"/>
        <v/>
      </c>
      <c r="E38" s="173"/>
      <c r="F38" s="174" t="s">
        <v>100</v>
      </c>
      <c r="G38" s="175"/>
      <c r="H38" s="176" t="s">
        <v>101</v>
      </c>
      <c r="I38" s="173"/>
      <c r="J38" s="178" t="s">
        <v>102</v>
      </c>
      <c r="K38" s="176" t="s">
        <v>101</v>
      </c>
      <c r="L38" s="179">
        <f t="shared" si="5"/>
        <v>0</v>
      </c>
      <c r="M38" s="178" t="s">
        <v>102</v>
      </c>
      <c r="N38" s="180">
        <f t="shared" si="0"/>
        <v>0</v>
      </c>
      <c r="O38" s="181" t="str">
        <f t="shared" si="1"/>
        <v/>
      </c>
      <c r="P38" s="182" t="str">
        <f t="shared" si="2"/>
        <v/>
      </c>
      <c r="Q38" s="183"/>
      <c r="R38" s="183"/>
      <c r="S38" s="182" t="str">
        <f t="shared" si="6"/>
        <v/>
      </c>
      <c r="T38" s="165"/>
      <c r="U38" s="182" t="str">
        <f t="shared" si="3"/>
        <v/>
      </c>
      <c r="V38" s="304"/>
      <c r="W38" s="305"/>
      <c r="X38" s="35"/>
      <c r="AM38" s="2"/>
      <c r="AO38" s="9"/>
    </row>
    <row r="39" spans="2:41" ht="23.5" customHeight="1">
      <c r="B39" s="106">
        <v>27</v>
      </c>
      <c r="C39" s="155"/>
      <c r="D39" s="172" t="str">
        <f t="shared" si="4"/>
        <v/>
      </c>
      <c r="E39" s="173"/>
      <c r="F39" s="174" t="s">
        <v>100</v>
      </c>
      <c r="G39" s="175"/>
      <c r="H39" s="176" t="s">
        <v>101</v>
      </c>
      <c r="I39" s="173"/>
      <c r="J39" s="178" t="s">
        <v>102</v>
      </c>
      <c r="K39" s="176" t="s">
        <v>101</v>
      </c>
      <c r="L39" s="179">
        <f t="shared" si="5"/>
        <v>0</v>
      </c>
      <c r="M39" s="178" t="s">
        <v>102</v>
      </c>
      <c r="N39" s="180">
        <f t="shared" si="0"/>
        <v>0</v>
      </c>
      <c r="O39" s="181" t="str">
        <f t="shared" si="1"/>
        <v/>
      </c>
      <c r="P39" s="182" t="str">
        <f t="shared" si="2"/>
        <v/>
      </c>
      <c r="Q39" s="183"/>
      <c r="R39" s="183"/>
      <c r="S39" s="182" t="str">
        <f t="shared" si="6"/>
        <v/>
      </c>
      <c r="T39" s="165"/>
      <c r="U39" s="182" t="str">
        <f t="shared" si="3"/>
        <v/>
      </c>
      <c r="V39" s="304"/>
      <c r="W39" s="305"/>
      <c r="X39" s="35"/>
      <c r="AM39" s="2"/>
      <c r="AO39" s="9"/>
    </row>
    <row r="40" spans="2:41" ht="23.5" customHeight="1">
      <c r="B40" s="106">
        <v>28</v>
      </c>
      <c r="C40" s="155"/>
      <c r="D40" s="172" t="str">
        <f t="shared" si="4"/>
        <v/>
      </c>
      <c r="E40" s="173"/>
      <c r="F40" s="174" t="s">
        <v>100</v>
      </c>
      <c r="G40" s="175"/>
      <c r="H40" s="176" t="s">
        <v>101</v>
      </c>
      <c r="I40" s="173"/>
      <c r="J40" s="178" t="s">
        <v>102</v>
      </c>
      <c r="K40" s="176" t="s">
        <v>101</v>
      </c>
      <c r="L40" s="179">
        <f t="shared" si="5"/>
        <v>0</v>
      </c>
      <c r="M40" s="178" t="s">
        <v>102</v>
      </c>
      <c r="N40" s="180">
        <f t="shared" si="0"/>
        <v>0</v>
      </c>
      <c r="O40" s="181" t="str">
        <f t="shared" si="1"/>
        <v/>
      </c>
      <c r="P40" s="182" t="str">
        <f t="shared" si="2"/>
        <v/>
      </c>
      <c r="Q40" s="183"/>
      <c r="R40" s="183"/>
      <c r="S40" s="182" t="str">
        <f t="shared" si="6"/>
        <v/>
      </c>
      <c r="T40" s="165"/>
      <c r="U40" s="182" t="str">
        <f t="shared" si="3"/>
        <v/>
      </c>
      <c r="V40" s="304"/>
      <c r="W40" s="305"/>
      <c r="X40" s="35"/>
    </row>
    <row r="41" spans="2:41" ht="23.5" customHeight="1">
      <c r="B41" s="106">
        <v>29</v>
      </c>
      <c r="C41" s="155"/>
      <c r="D41" s="172" t="str">
        <f t="shared" si="4"/>
        <v/>
      </c>
      <c r="E41" s="173"/>
      <c r="F41" s="174" t="s">
        <v>100</v>
      </c>
      <c r="G41" s="175"/>
      <c r="H41" s="176" t="s">
        <v>101</v>
      </c>
      <c r="I41" s="173"/>
      <c r="J41" s="178" t="s">
        <v>102</v>
      </c>
      <c r="K41" s="176" t="s">
        <v>101</v>
      </c>
      <c r="L41" s="179">
        <f t="shared" si="5"/>
        <v>0</v>
      </c>
      <c r="M41" s="178" t="s">
        <v>102</v>
      </c>
      <c r="N41" s="180">
        <f t="shared" si="0"/>
        <v>0</v>
      </c>
      <c r="O41" s="181" t="str">
        <f t="shared" si="1"/>
        <v/>
      </c>
      <c r="P41" s="182" t="str">
        <f t="shared" si="2"/>
        <v/>
      </c>
      <c r="Q41" s="183"/>
      <c r="R41" s="183"/>
      <c r="S41" s="182" t="str">
        <f t="shared" si="6"/>
        <v/>
      </c>
      <c r="T41" s="165"/>
      <c r="U41" s="182" t="str">
        <f t="shared" si="3"/>
        <v/>
      </c>
      <c r="V41" s="304"/>
      <c r="W41" s="305"/>
      <c r="X41" s="35"/>
    </row>
    <row r="42" spans="2:41" ht="23.5" customHeight="1" thickBot="1">
      <c r="B42" s="106">
        <v>30</v>
      </c>
      <c r="C42" s="156"/>
      <c r="D42" s="185" t="str">
        <f t="shared" si="4"/>
        <v/>
      </c>
      <c r="E42" s="186"/>
      <c r="F42" s="187" t="s">
        <v>100</v>
      </c>
      <c r="G42" s="188"/>
      <c r="H42" s="189" t="s">
        <v>101</v>
      </c>
      <c r="I42" s="186"/>
      <c r="J42" s="190" t="s">
        <v>102</v>
      </c>
      <c r="K42" s="189" t="s">
        <v>101</v>
      </c>
      <c r="L42" s="191">
        <f t="shared" si="5"/>
        <v>0</v>
      </c>
      <c r="M42" s="190" t="s">
        <v>102</v>
      </c>
      <c r="N42" s="192">
        <f t="shared" si="0"/>
        <v>0</v>
      </c>
      <c r="O42" s="193" t="str">
        <f t="shared" si="1"/>
        <v/>
      </c>
      <c r="P42" s="194" t="str">
        <f t="shared" si="2"/>
        <v/>
      </c>
      <c r="Q42" s="195"/>
      <c r="R42" s="195"/>
      <c r="S42" s="194" t="str">
        <f t="shared" si="6"/>
        <v/>
      </c>
      <c r="T42" s="170"/>
      <c r="U42" s="196" t="str">
        <f t="shared" si="3"/>
        <v/>
      </c>
      <c r="V42" s="293"/>
      <c r="W42" s="294"/>
      <c r="X42" s="35"/>
    </row>
    <row r="43" spans="2:41" ht="15" customHeight="1" thickTop="1" thickBot="1">
      <c r="C43" s="45"/>
      <c r="D43" s="46"/>
      <c r="E43" s="36" t="s">
        <v>103</v>
      </c>
      <c r="F43" s="26"/>
      <c r="G43" s="26"/>
      <c r="H43" s="26"/>
      <c r="I43" s="26"/>
      <c r="J43" s="94"/>
      <c r="K43" s="36" t="s">
        <v>101</v>
      </c>
      <c r="L43" s="12"/>
      <c r="M43" s="13" t="s">
        <v>102</v>
      </c>
      <c r="N43" s="14">
        <f>SUM(N13:N42)</f>
        <v>11</v>
      </c>
      <c r="O43" s="64"/>
      <c r="P43" s="15"/>
      <c r="Q43" s="13"/>
      <c r="R43" s="13"/>
      <c r="S43" s="15"/>
      <c r="T43" s="15"/>
      <c r="U43" s="15">
        <f>SUM(U13:U42)</f>
        <v>87600</v>
      </c>
      <c r="V43" s="262"/>
      <c r="W43" s="263"/>
      <c r="X43" s="35"/>
    </row>
    <row r="44" spans="2:41" ht="15" customHeight="1" thickBot="1">
      <c r="C44" s="2"/>
      <c r="D44" s="2"/>
      <c r="E44" s="2"/>
      <c r="F44" s="2"/>
    </row>
    <row r="45" spans="2:41" ht="15" customHeight="1" thickBot="1">
      <c r="C45" s="47" t="s">
        <v>104</v>
      </c>
      <c r="D45" s="48"/>
      <c r="E45" s="37"/>
      <c r="F45" s="49"/>
      <c r="G45" s="21">
        <f>N43</f>
        <v>11</v>
      </c>
      <c r="H45" s="49" t="s">
        <v>105</v>
      </c>
      <c r="I45" s="6"/>
      <c r="Q45" s="212" t="s">
        <v>106</v>
      </c>
      <c r="R45" s="213"/>
      <c r="S45" s="213"/>
      <c r="T45" s="213"/>
      <c r="U45" s="213"/>
      <c r="V45" s="214"/>
    </row>
    <row r="46" spans="2:41" ht="21" customHeight="1">
      <c r="C46" s="50" t="s">
        <v>107</v>
      </c>
      <c r="D46" s="35"/>
      <c r="F46" s="18"/>
      <c r="G46" s="22">
        <f>U43</f>
        <v>87600</v>
      </c>
      <c r="H46" s="18" t="s">
        <v>108</v>
      </c>
      <c r="I46" s="7"/>
      <c r="Q46" s="295"/>
      <c r="R46" s="296"/>
      <c r="S46" s="296"/>
      <c r="T46" s="296"/>
      <c r="U46" s="296"/>
      <c r="V46" s="297"/>
    </row>
    <row r="47" spans="2:41" ht="21" customHeight="1">
      <c r="C47" s="50" t="s">
        <v>109</v>
      </c>
      <c r="D47" s="35"/>
      <c r="F47" s="18"/>
      <c r="G47" s="171"/>
      <c r="H47" s="18" t="s">
        <v>108</v>
      </c>
      <c r="I47" s="7"/>
      <c r="Q47" s="298"/>
      <c r="R47" s="299"/>
      <c r="S47" s="299"/>
      <c r="T47" s="299"/>
      <c r="U47" s="299"/>
      <c r="V47" s="300"/>
    </row>
    <row r="48" spans="2:41" ht="21" customHeight="1" thickBot="1">
      <c r="C48" s="51" t="s">
        <v>110</v>
      </c>
      <c r="D48" s="52"/>
      <c r="E48" s="66"/>
      <c r="F48" s="53"/>
      <c r="G48" s="23">
        <f>G46-G47</f>
        <v>87600</v>
      </c>
      <c r="H48" s="53" t="s">
        <v>108</v>
      </c>
      <c r="I48" s="8"/>
      <c r="Q48" s="298"/>
      <c r="R48" s="299"/>
      <c r="S48" s="299"/>
      <c r="T48" s="299"/>
      <c r="U48" s="299"/>
      <c r="V48" s="300"/>
    </row>
    <row r="49" spans="3:22" ht="21" customHeight="1" thickBot="1">
      <c r="Q49" s="301"/>
      <c r="R49" s="302"/>
      <c r="S49" s="302"/>
      <c r="T49" s="302"/>
      <c r="U49" s="302"/>
      <c r="V49" s="303"/>
    </row>
    <row r="50" spans="3:22" ht="21" customHeight="1">
      <c r="C50" s="4" t="s">
        <v>111</v>
      </c>
    </row>
    <row r="51" spans="3:22" ht="4.5" customHeight="1">
      <c r="F51" s="11"/>
    </row>
    <row r="52" spans="3:22" ht="16.5" customHeight="1">
      <c r="C52" s="207"/>
      <c r="D52" s="207"/>
      <c r="F52" s="11"/>
      <c r="G52" s="2"/>
      <c r="H52" s="2"/>
      <c r="I52" s="54"/>
    </row>
    <row r="53" spans="3:22" ht="16.5" customHeight="1">
      <c r="C53" s="206"/>
      <c r="D53" s="206"/>
      <c r="F53" s="11"/>
      <c r="G53" s="2"/>
      <c r="H53" s="2"/>
      <c r="I53" s="2"/>
      <c r="J53" s="2"/>
      <c r="K53" s="2"/>
      <c r="L53" s="2"/>
      <c r="M53" s="2"/>
      <c r="N53" s="2"/>
      <c r="P53" s="2"/>
      <c r="Q53" s="2"/>
      <c r="R53" s="2"/>
      <c r="S53" s="2"/>
      <c r="T53" s="2"/>
      <c r="U53" s="2"/>
      <c r="V53" s="2"/>
    </row>
    <row r="54" spans="3:22" ht="16.5" customHeight="1">
      <c r="C54" s="206"/>
      <c r="D54" s="206"/>
      <c r="J54" s="2"/>
      <c r="K54" s="2"/>
      <c r="L54" s="2"/>
      <c r="M54" s="2"/>
      <c r="N54" s="2"/>
      <c r="P54" s="2"/>
    </row>
    <row r="55" spans="3:22" ht="16.5" customHeight="1"/>
    <row r="56" spans="3:22" ht="14.25" customHeight="1">
      <c r="Q56" s="38"/>
      <c r="R56" s="38"/>
      <c r="S56" s="38"/>
      <c r="T56" s="38"/>
      <c r="U56" s="38"/>
      <c r="V56" s="38"/>
    </row>
    <row r="58" spans="3:22" ht="14.25" customHeight="1"/>
  </sheetData>
  <sheetProtection algorithmName="SHA-512" hashValue="OuSdADPuAgIciaDXPbqeLwTrm1RBc0uhVKMXZcZan+m6IiFxvDfT1BqFmorZzeHgwPjC3v9Qekff7zMA51hPmQ==" saltValue="b06z0CV46eM3XzyCr+jaEg==" spinCount="100000" sheet="1" formatRows="0" selectLockedCells="1"/>
  <mergeCells count="69">
    <mergeCell ref="S7:V7"/>
    <mergeCell ref="F2:V2"/>
    <mergeCell ref="AB2:AC2"/>
    <mergeCell ref="AD2:AG2"/>
    <mergeCell ref="AB3:AB4"/>
    <mergeCell ref="AC3:AC4"/>
    <mergeCell ref="AD3:AD4"/>
    <mergeCell ref="AE3:AE4"/>
    <mergeCell ref="AF3:AF4"/>
    <mergeCell ref="AG3:AG4"/>
    <mergeCell ref="E6:O6"/>
    <mergeCell ref="C4:D4"/>
    <mergeCell ref="E4:O4"/>
    <mergeCell ref="S4:V4"/>
    <mergeCell ref="S5:V5"/>
    <mergeCell ref="S6:V6"/>
    <mergeCell ref="C6:D6"/>
    <mergeCell ref="Q11:S11"/>
    <mergeCell ref="S8:V8"/>
    <mergeCell ref="E9:W9"/>
    <mergeCell ref="E10:N10"/>
    <mergeCell ref="O10:S10"/>
    <mergeCell ref="T10:T12"/>
    <mergeCell ref="U10:U12"/>
    <mergeCell ref="V10:W12"/>
    <mergeCell ref="E11:E12"/>
    <mergeCell ref="F11:F12"/>
    <mergeCell ref="G11:G12"/>
    <mergeCell ref="K11:K12"/>
    <mergeCell ref="L11:L12"/>
    <mergeCell ref="M11:M12"/>
    <mergeCell ref="N11:N12"/>
    <mergeCell ref="O11:P11"/>
    <mergeCell ref="V24:W24"/>
    <mergeCell ref="V13:W13"/>
    <mergeCell ref="V14:W14"/>
    <mergeCell ref="V15:W15"/>
    <mergeCell ref="V16:W16"/>
    <mergeCell ref="V17:W17"/>
    <mergeCell ref="V18:W18"/>
    <mergeCell ref="V19:W19"/>
    <mergeCell ref="V20:W20"/>
    <mergeCell ref="V21:W21"/>
    <mergeCell ref="V22:W22"/>
    <mergeCell ref="V23:W23"/>
    <mergeCell ref="V36:W36"/>
    <mergeCell ref="V25:W25"/>
    <mergeCell ref="V26:W26"/>
    <mergeCell ref="V27:W27"/>
    <mergeCell ref="V28:W28"/>
    <mergeCell ref="V29:W29"/>
    <mergeCell ref="V30:W30"/>
    <mergeCell ref="V31:W31"/>
    <mergeCell ref="V32:W32"/>
    <mergeCell ref="V33:W33"/>
    <mergeCell ref="V34:W34"/>
    <mergeCell ref="V35:W35"/>
    <mergeCell ref="V37:W37"/>
    <mergeCell ref="V38:W38"/>
    <mergeCell ref="V39:W39"/>
    <mergeCell ref="V40:W40"/>
    <mergeCell ref="V41:W41"/>
    <mergeCell ref="C54:D54"/>
    <mergeCell ref="V42:W42"/>
    <mergeCell ref="V43:W43"/>
    <mergeCell ref="Q45:V45"/>
    <mergeCell ref="Q46:V49"/>
    <mergeCell ref="C52:D52"/>
    <mergeCell ref="C53:D53"/>
  </mergeCells>
  <phoneticPr fontId="2"/>
  <dataValidations count="6">
    <dataValidation type="list" allowBlank="1" showInputMessage="1" showErrorMessage="1" sqref="S6:V6" xr:uid="{52F2FBA0-A138-4A35-ACB2-C3647A49A047}">
      <formula1>INDIRECT($S$5)</formula1>
    </dataValidation>
    <dataValidation type="list" allowBlank="1" showInputMessage="1" showErrorMessage="1" sqref="S5:V5" xr:uid="{DE2D2A38-4A90-48E3-8B0E-0ABF1C089B3B}">
      <formula1>業界</formula1>
    </dataValidation>
    <dataValidation type="decimal" operator="greaterThanOrEqual" allowBlank="1" showInputMessage="1" showErrorMessage="1" sqref="G47 Q13:R42" xr:uid="{5D32054F-FDF4-4385-B752-D4F90306CC33}">
      <formula1>0</formula1>
    </dataValidation>
    <dataValidation type="date" allowBlank="1" showInputMessage="1" showErrorMessage="1" sqref="C13:C42" xr:uid="{6D4BFC61-A87A-4A9E-AC8A-9BCE2AD43BE4}">
      <formula1>46149</formula1>
      <formula2>46444</formula2>
    </dataValidation>
    <dataValidation type="list" allowBlank="1" showInputMessage="1" showErrorMessage="1" sqref="T13:T42" xr:uid="{7EABB02A-D412-4882-BA04-026E3E64E62D}">
      <formula1>"謝金支払基準,内規"</formula1>
    </dataValidation>
    <dataValidation type="time" operator="greaterThanOrEqual" allowBlank="1" showInputMessage="1" showErrorMessage="1" sqref="E13:E42 I13:I42 G13:G42" xr:uid="{70D589E1-4963-478B-AE92-91FC9D709B72}">
      <formula1>0</formula1>
    </dataValidation>
  </dataValidations>
  <pageMargins left="0.78740157480314965" right="0.51181102362204722" top="0.78740157480314965" bottom="0.39370078740157483" header="0.51181102362204722" footer="0.51181102362204722"/>
  <pageSetup paperSize="9" scale="46"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26A2F-258A-4A30-9EC8-78DA90613EF9}">
  <sheetPr>
    <tabColor theme="3"/>
    <pageSetUpPr fitToPage="1"/>
  </sheetPr>
  <dimension ref="B1:BI56"/>
  <sheetViews>
    <sheetView showGridLines="0" view="pageBreakPreview" zoomScale="60" zoomScaleNormal="75" workbookViewId="0">
      <pane xSplit="4" ySplit="10" topLeftCell="E11" activePane="bottomRight" state="frozen"/>
      <selection activeCell="B12" sqref="B12"/>
      <selection pane="topRight" activeCell="B12" sqref="B12"/>
      <selection pane="bottomLeft" activeCell="B12" sqref="B12"/>
      <selection pane="bottomRight" activeCell="C2" sqref="C2"/>
    </sheetView>
  </sheetViews>
  <sheetFormatPr baseColWidth="10" defaultColWidth="11" defaultRowHeight="14"/>
  <cols>
    <col min="1" max="1" width="1.5" style="4" customWidth="1"/>
    <col min="2" max="2" width="3.83203125" style="4" bestFit="1" customWidth="1"/>
    <col min="3" max="3" width="17.33203125" style="4" customWidth="1"/>
    <col min="4" max="4" width="7.1640625" style="4" customWidth="1"/>
    <col min="5" max="5" width="6.1640625" style="4" bestFit="1" customWidth="1"/>
    <col min="6" max="6" width="27.6640625" style="4" bestFit="1" customWidth="1"/>
    <col min="7" max="7" width="18.33203125" style="4" bestFit="1" customWidth="1"/>
    <col min="8" max="8" width="5" style="4" customWidth="1"/>
    <col min="9" max="9" width="18.33203125" style="4" bestFit="1" customWidth="1"/>
    <col min="10" max="10" width="1.5" style="4" customWidth="1"/>
    <col min="11" max="11" width="17.83203125" style="4" bestFit="1" customWidth="1"/>
    <col min="12" max="13" width="1.5" style="4" customWidth="1"/>
    <col min="14" max="14" width="10" style="4" customWidth="1"/>
    <col min="15" max="15" width="2.83203125" style="4" bestFit="1" customWidth="1"/>
    <col min="16" max="16" width="9.5" style="4" bestFit="1" customWidth="1"/>
    <col min="17" max="17" width="16.83203125" style="65" customWidth="1"/>
    <col min="18" max="18" width="22.6640625" style="65" bestFit="1" customWidth="1"/>
    <col min="19" max="19" width="16.83203125" style="65" customWidth="1"/>
    <col min="20" max="21" width="16.83203125" style="4" customWidth="1"/>
    <col min="22" max="22" width="16.6640625" style="4" customWidth="1"/>
    <col min="23" max="23" width="14.6640625" style="4" bestFit="1" customWidth="1"/>
    <col min="24" max="24" width="12.6640625" style="4" customWidth="1"/>
    <col min="25" max="25" width="50.5" style="4" customWidth="1"/>
    <col min="26" max="26" width="3.5" style="4" customWidth="1"/>
    <col min="27" max="27" width="11" style="4"/>
    <col min="28" max="28" width="58.33203125" style="4" bestFit="1" customWidth="1"/>
    <col min="29" max="30" width="11" style="4"/>
    <col min="31" max="32" width="12.5" style="4" customWidth="1"/>
    <col min="33" max="36" width="19.1640625" style="4" customWidth="1"/>
    <col min="37" max="42" width="11" style="4"/>
    <col min="43" max="43" width="42.5" style="4" customWidth="1"/>
    <col min="44" max="16384" width="11" style="4"/>
  </cols>
  <sheetData>
    <row r="1" spans="2:61">
      <c r="C1" s="1" t="str">
        <f>会議出席!C1</f>
        <v>様式10_事業実施予定表（謝金_会議出席）</v>
      </c>
      <c r="Q1" s="4"/>
      <c r="R1" s="4"/>
      <c r="S1" s="4"/>
    </row>
    <row r="2" spans="2:61" ht="21" customHeight="1">
      <c r="D2" s="1"/>
      <c r="E2" s="1"/>
      <c r="F2" s="1"/>
      <c r="G2" s="247" t="s">
        <v>158</v>
      </c>
      <c r="H2" s="247"/>
      <c r="I2" s="247"/>
      <c r="J2" s="247"/>
      <c r="K2" s="247"/>
      <c r="L2" s="247"/>
      <c r="M2" s="247"/>
      <c r="N2" s="247"/>
      <c r="O2" s="247"/>
      <c r="P2" s="247"/>
      <c r="Q2" s="247"/>
      <c r="R2" s="247"/>
      <c r="S2" s="247"/>
      <c r="T2" s="247"/>
      <c r="U2" s="247"/>
      <c r="V2" s="247"/>
      <c r="W2" s="247"/>
      <c r="X2" s="247"/>
      <c r="AE2" s="207"/>
      <c r="AF2" s="207"/>
      <c r="AG2" s="207"/>
      <c r="AH2" s="207"/>
      <c r="AI2" s="207"/>
      <c r="AJ2" s="207"/>
    </row>
    <row r="3" spans="2:61" ht="14.25" customHeight="1">
      <c r="C3" s="2"/>
      <c r="D3" s="2"/>
      <c r="E3" s="2"/>
      <c r="F3" s="2"/>
      <c r="AE3" s="207"/>
      <c r="AF3" s="207"/>
      <c r="AG3" s="207"/>
      <c r="AH3" s="254"/>
      <c r="AI3" s="207"/>
      <c r="AJ3" s="207"/>
    </row>
    <row r="4" spans="2:61" ht="17.25" customHeight="1">
      <c r="C4" s="258" t="s">
        <v>77</v>
      </c>
      <c r="D4" s="258"/>
      <c r="E4" s="259" t="s">
        <v>133</v>
      </c>
      <c r="F4" s="259"/>
      <c r="G4" s="259"/>
      <c r="H4" s="259"/>
      <c r="I4" s="259"/>
      <c r="J4" s="259"/>
      <c r="K4" s="259"/>
      <c r="L4" s="259"/>
      <c r="M4" s="259"/>
      <c r="N4" s="259"/>
      <c r="O4" s="259"/>
      <c r="S4" s="35"/>
      <c r="U4" s="39" t="s">
        <v>78</v>
      </c>
      <c r="V4" s="312" t="s">
        <v>123</v>
      </c>
      <c r="W4" s="312"/>
      <c r="X4" s="312"/>
      <c r="Y4" s="312"/>
      <c r="AE4" s="207"/>
      <c r="AF4" s="207"/>
      <c r="AG4" s="207"/>
      <c r="AH4" s="254"/>
      <c r="AI4" s="207"/>
      <c r="AJ4" s="207"/>
    </row>
    <row r="5" spans="2:61" ht="17.25" customHeight="1">
      <c r="C5"/>
      <c r="D5"/>
      <c r="E5"/>
      <c r="F5"/>
      <c r="G5"/>
      <c r="H5"/>
      <c r="I5"/>
      <c r="J5"/>
      <c r="K5"/>
      <c r="L5"/>
      <c r="M5"/>
      <c r="N5"/>
      <c r="O5"/>
      <c r="P5"/>
      <c r="Q5" s="2"/>
      <c r="R5" s="2"/>
      <c r="S5" s="2"/>
      <c r="U5" s="39" t="s">
        <v>81</v>
      </c>
      <c r="V5" s="313" t="s">
        <v>170</v>
      </c>
      <c r="W5" s="313"/>
      <c r="X5" s="313"/>
      <c r="Y5" s="313"/>
      <c r="AF5" s="16"/>
      <c r="AR5" s="16"/>
      <c r="AU5" s="17"/>
      <c r="AV5" s="17"/>
    </row>
    <row r="6" spans="2:61" ht="17.25" customHeight="1">
      <c r="C6" s="257" t="s">
        <v>175</v>
      </c>
      <c r="D6" s="257"/>
      <c r="E6" s="315" t="s">
        <v>178</v>
      </c>
      <c r="F6" s="315"/>
      <c r="G6" s="315"/>
      <c r="H6" s="315"/>
      <c r="I6" s="315"/>
      <c r="J6" s="315"/>
      <c r="K6" s="315"/>
      <c r="L6" s="315"/>
      <c r="M6" s="315"/>
      <c r="N6" s="315"/>
      <c r="O6" s="315"/>
      <c r="P6"/>
      <c r="Q6" s="2"/>
      <c r="R6" s="2"/>
      <c r="S6" s="2"/>
      <c r="U6" s="39"/>
      <c r="V6" s="152"/>
      <c r="W6" s="152"/>
      <c r="X6" s="152"/>
      <c r="Y6" s="152"/>
      <c r="AF6" s="16"/>
      <c r="AR6" s="16"/>
      <c r="AU6" s="17"/>
      <c r="AV6" s="17"/>
    </row>
    <row r="7" spans="2:61" ht="17.25" customHeight="1" thickBot="1">
      <c r="C7" s="2"/>
      <c r="D7" s="2"/>
      <c r="E7" s="2"/>
      <c r="F7" s="2"/>
      <c r="G7" s="2"/>
      <c r="H7" s="2"/>
      <c r="I7" s="2"/>
      <c r="J7" s="2"/>
      <c r="K7" s="2"/>
      <c r="L7" s="2"/>
      <c r="M7" s="2"/>
      <c r="N7" s="2"/>
      <c r="O7" s="2"/>
      <c r="P7" s="2"/>
      <c r="Q7" s="2"/>
      <c r="R7" s="2"/>
      <c r="S7" s="2"/>
      <c r="V7" s="265" t="s">
        <v>82</v>
      </c>
      <c r="W7" s="265"/>
      <c r="X7" s="265"/>
      <c r="Y7" s="265"/>
      <c r="AF7" s="16"/>
      <c r="AR7" s="16"/>
    </row>
    <row r="8" spans="2:61" ht="21.75" customHeight="1">
      <c r="C8" s="72"/>
      <c r="D8" s="74"/>
      <c r="E8" s="73"/>
      <c r="F8" s="73"/>
      <c r="G8" s="266" t="s">
        <v>83</v>
      </c>
      <c r="H8" s="266"/>
      <c r="I8" s="266"/>
      <c r="J8" s="266"/>
      <c r="K8" s="266"/>
      <c r="L8" s="266"/>
      <c r="M8" s="266"/>
      <c r="N8" s="266"/>
      <c r="O8" s="266"/>
      <c r="P8" s="266"/>
      <c r="Q8" s="266"/>
      <c r="R8" s="266"/>
      <c r="S8" s="266"/>
      <c r="T8" s="266"/>
      <c r="U8" s="266"/>
      <c r="V8" s="266"/>
      <c r="W8" s="266"/>
      <c r="X8" s="266"/>
      <c r="Y8" s="266"/>
      <c r="Z8" s="267"/>
      <c r="AF8" s="16"/>
      <c r="AR8" s="16"/>
    </row>
    <row r="9" spans="2:61" ht="33" customHeight="1">
      <c r="C9" s="81"/>
      <c r="D9" s="82"/>
      <c r="E9" s="108"/>
      <c r="F9" s="108"/>
      <c r="G9" s="264" t="s">
        <v>84</v>
      </c>
      <c r="H9" s="232"/>
      <c r="I9" s="232"/>
      <c r="J9" s="232"/>
      <c r="K9" s="232"/>
      <c r="L9" s="232"/>
      <c r="M9" s="232"/>
      <c r="N9" s="232"/>
      <c r="O9" s="232"/>
      <c r="P9" s="233"/>
      <c r="Q9" s="264" t="s">
        <v>95</v>
      </c>
      <c r="R9" s="232"/>
      <c r="S9" s="232"/>
      <c r="T9" s="243" t="s">
        <v>169</v>
      </c>
      <c r="U9" s="244"/>
      <c r="V9" s="245"/>
      <c r="W9" s="268" t="s">
        <v>85</v>
      </c>
      <c r="X9" s="269" t="s">
        <v>86</v>
      </c>
      <c r="Y9" s="241" t="s">
        <v>87</v>
      </c>
      <c r="Z9" s="242"/>
      <c r="AF9" s="16"/>
      <c r="AR9" s="16"/>
      <c r="AY9" s="17"/>
      <c r="AZ9" s="17"/>
      <c r="BA9" s="17"/>
      <c r="BB9" s="17"/>
      <c r="BC9" s="17"/>
      <c r="BD9" s="17"/>
      <c r="BE9" s="17"/>
      <c r="BF9" s="17"/>
      <c r="BG9" s="17"/>
      <c r="BH9" s="17"/>
      <c r="BI9" s="17"/>
    </row>
    <row r="10" spans="2:61" ht="43.25" customHeight="1">
      <c r="B10" s="105" t="s">
        <v>135</v>
      </c>
      <c r="C10" s="100" t="s">
        <v>134</v>
      </c>
      <c r="D10" s="77" t="s">
        <v>96</v>
      </c>
      <c r="E10" s="135" t="s">
        <v>161</v>
      </c>
      <c r="F10" s="96" t="s">
        <v>160</v>
      </c>
      <c r="G10" s="98" t="s">
        <v>165</v>
      </c>
      <c r="H10" s="99"/>
      <c r="I10" s="97" t="s">
        <v>164</v>
      </c>
      <c r="J10" s="99"/>
      <c r="K10" s="109" t="s">
        <v>167</v>
      </c>
      <c r="L10" s="97"/>
      <c r="M10" s="98" t="s">
        <v>91</v>
      </c>
      <c r="N10" s="99" t="s">
        <v>166</v>
      </c>
      <c r="O10" s="97" t="s">
        <v>93</v>
      </c>
      <c r="P10" s="97" t="s">
        <v>168</v>
      </c>
      <c r="Q10" s="62" t="s">
        <v>97</v>
      </c>
      <c r="R10" s="63" t="s">
        <v>171</v>
      </c>
      <c r="S10" s="62" t="s">
        <v>155</v>
      </c>
      <c r="T10" s="63" t="s">
        <v>97</v>
      </c>
      <c r="U10" s="63" t="s">
        <v>99</v>
      </c>
      <c r="V10" s="63" t="s">
        <v>162</v>
      </c>
      <c r="W10" s="235"/>
      <c r="X10" s="238"/>
      <c r="Y10" s="241"/>
      <c r="Z10" s="242"/>
      <c r="AE10" s="2"/>
      <c r="AF10" s="9"/>
      <c r="AG10" s="18"/>
      <c r="AH10" s="2"/>
      <c r="AI10" s="2"/>
      <c r="AJ10" s="2"/>
      <c r="AP10" s="18"/>
      <c r="AR10" s="9"/>
      <c r="AY10" s="17"/>
      <c r="AZ10" s="17"/>
      <c r="BA10" s="17"/>
      <c r="BB10" s="17"/>
      <c r="BC10" s="17"/>
      <c r="BD10" s="17"/>
      <c r="BE10" s="17"/>
      <c r="BF10" s="17"/>
      <c r="BG10" s="17"/>
      <c r="BH10" s="17"/>
      <c r="BI10" s="17"/>
    </row>
    <row r="11" spans="2:61" ht="23.5" customHeight="1">
      <c r="B11" s="106">
        <v>1</v>
      </c>
      <c r="C11" s="157">
        <v>46286</v>
      </c>
      <c r="D11" s="136" t="str">
        <f>IF(C11="","",TEXT(C11,"aaa"))</f>
        <v>月</v>
      </c>
      <c r="E11" s="159" t="s">
        <v>138</v>
      </c>
      <c r="F11" s="160" t="s">
        <v>148</v>
      </c>
      <c r="G11" s="161">
        <v>0.375</v>
      </c>
      <c r="H11" s="112" t="s">
        <v>100</v>
      </c>
      <c r="I11" s="162">
        <v>0.45833333333333331</v>
      </c>
      <c r="J11" s="114" t="s">
        <v>101</v>
      </c>
      <c r="K11" s="163">
        <v>0</v>
      </c>
      <c r="L11" s="116" t="s">
        <v>102</v>
      </c>
      <c r="M11" s="114" t="s">
        <v>101</v>
      </c>
      <c r="N11" s="117">
        <f>I11-G11-K11</f>
        <v>8.3333333333333315E-2</v>
      </c>
      <c r="O11" s="116" t="s">
        <v>102</v>
      </c>
      <c r="P11" s="118">
        <f t="shared" ref="P11:P40" si="0">ROUND(HOUR(N11),0)</f>
        <v>2</v>
      </c>
      <c r="Q11" s="119">
        <f>IF(P11=0,"",IFERROR(VLOOKUP(E11&amp;F11&amp;Q$10,リスト!$AC$2:$AD$43,2,0),""))</f>
        <v>9000</v>
      </c>
      <c r="R11" s="119">
        <f>IF(P11=0,"",IF(P11&gt;2,IF(Q11=0,"",IFERROR(VLOOKUP(E11&amp;F11&amp;S$10,リスト!$AC$2:$AD$43,2,0),"")),Q11*P11))</f>
        <v>18000</v>
      </c>
      <c r="S11" s="119">
        <f>IF(Q11=0,"",IFERROR(VLOOKUP(E11&amp;F11&amp;S$10,リスト!$AC$2:$AD$43,2,0),""))</f>
        <v>18000</v>
      </c>
      <c r="T11" s="164"/>
      <c r="U11" s="164"/>
      <c r="V11" s="120">
        <f t="shared" ref="V11:V40" si="1">IF(P11=0,"",IF(T11="",U11,T11*P11))</f>
        <v>0</v>
      </c>
      <c r="W11" s="165" t="s">
        <v>156</v>
      </c>
      <c r="X11" s="120">
        <f t="shared" ref="X11" si="2">IF(W11="","",IF(W11="日額",S11,IF(AND(W11="内規",R11&gt;V11),V11,R11)))</f>
        <v>18000</v>
      </c>
      <c r="Y11" s="316"/>
      <c r="Z11" s="317"/>
      <c r="AA11" s="19"/>
      <c r="AB11" s="19"/>
      <c r="AE11" s="2"/>
      <c r="AF11" s="9"/>
      <c r="AG11" s="18"/>
      <c r="AH11" s="2"/>
      <c r="AI11" s="18"/>
      <c r="AJ11" s="2"/>
      <c r="AP11" s="18"/>
      <c r="AR11" s="9"/>
    </row>
    <row r="12" spans="2:61" ht="23.5" customHeight="1">
      <c r="B12" s="106">
        <v>2</v>
      </c>
      <c r="C12" s="157">
        <v>46378</v>
      </c>
      <c r="D12" s="136" t="str">
        <f t="shared" ref="D12:D40" si="3">IF(C12="","",TEXT(C12,"aaa"))</f>
        <v>火</v>
      </c>
      <c r="E12" s="159" t="s">
        <v>140</v>
      </c>
      <c r="F12" s="160" t="s">
        <v>149</v>
      </c>
      <c r="G12" s="161">
        <v>0.5</v>
      </c>
      <c r="H12" s="112" t="s">
        <v>100</v>
      </c>
      <c r="I12" s="162">
        <v>0.79166666666666663</v>
      </c>
      <c r="J12" s="114" t="s">
        <v>101</v>
      </c>
      <c r="K12" s="161">
        <v>4.1666666666666664E-2</v>
      </c>
      <c r="L12" s="116" t="s">
        <v>102</v>
      </c>
      <c r="M12" s="114" t="s">
        <v>101</v>
      </c>
      <c r="N12" s="117">
        <f t="shared" ref="N12:N40" si="4">I12-G12-K12</f>
        <v>0.24999999999999997</v>
      </c>
      <c r="O12" s="116" t="s">
        <v>102</v>
      </c>
      <c r="P12" s="118">
        <f t="shared" si="0"/>
        <v>6</v>
      </c>
      <c r="Q12" s="119">
        <f>IF(P12=0,"",IFERROR(VLOOKUP(E12&amp;F12&amp;Q$10,リスト!$AC$2:$AD$43,2,0),""))</f>
        <v>6900</v>
      </c>
      <c r="R12" s="119">
        <f>IF(P12=0,"",IF(P12&gt;2,IF(Q12=0,"",IFERROR(VLOOKUP(E12&amp;F12&amp;S$10,リスト!$AC$2:$AD$43,2,0),"")),Q12*P12))</f>
        <v>13900</v>
      </c>
      <c r="S12" s="119">
        <f>IF(Q12=0,"",IFERROR(VLOOKUP(E12&amp;F12&amp;S$10,リスト!$AC$2:$AD$43,2,0),""))</f>
        <v>13900</v>
      </c>
      <c r="T12" s="164"/>
      <c r="U12" s="164"/>
      <c r="V12" s="120">
        <f t="shared" si="1"/>
        <v>0</v>
      </c>
      <c r="W12" s="165" t="s">
        <v>154</v>
      </c>
      <c r="X12" s="120">
        <f>IF(W12="","",IF(W12="日額",S12,IF(AND(W12="内規",R12&gt;V12),V12,R12)))</f>
        <v>13900</v>
      </c>
      <c r="Y12" s="316"/>
      <c r="Z12" s="317"/>
      <c r="AA12" s="44"/>
      <c r="AB12" s="19"/>
      <c r="AE12" s="2"/>
      <c r="AF12" s="9"/>
      <c r="AG12" s="18"/>
      <c r="AH12" s="2"/>
      <c r="AI12" s="2"/>
      <c r="AJ12" s="2"/>
      <c r="AP12" s="18"/>
      <c r="AR12" s="9"/>
    </row>
    <row r="13" spans="2:61" ht="23.5" customHeight="1">
      <c r="B13" s="106">
        <v>3</v>
      </c>
      <c r="C13" s="157"/>
      <c r="D13" s="136" t="str">
        <f t="shared" si="3"/>
        <v/>
      </c>
      <c r="E13" s="159"/>
      <c r="F13" s="160"/>
      <c r="G13" s="161"/>
      <c r="H13" s="112" t="s">
        <v>100</v>
      </c>
      <c r="I13" s="162"/>
      <c r="J13" s="114" t="s">
        <v>101</v>
      </c>
      <c r="K13" s="161"/>
      <c r="L13" s="116" t="s">
        <v>102</v>
      </c>
      <c r="M13" s="114" t="s">
        <v>101</v>
      </c>
      <c r="N13" s="117">
        <f>I13-G13-K13</f>
        <v>0</v>
      </c>
      <c r="O13" s="116" t="s">
        <v>102</v>
      </c>
      <c r="P13" s="118">
        <f>ROUND(HOUR(N13),0)</f>
        <v>0</v>
      </c>
      <c r="Q13" s="119" t="str">
        <f>IF(P13=0,"",IFERROR(VLOOKUP(E13&amp;F13&amp;Q$10,リスト!$AC$2:$AD$43,2,0),""))</f>
        <v/>
      </c>
      <c r="R13" s="119" t="str">
        <f>IF(P13=0,"",IF(P13&gt;2,IF(Q13=0,"",IFERROR(VLOOKUP(E13&amp;F13&amp;S$10,リスト!$AC$2:$AD$43,2,0),"")),Q13*P13))</f>
        <v/>
      </c>
      <c r="S13" s="119" t="str">
        <f>IF(Q13=0,"",IFERROR(VLOOKUP(E13&amp;F13&amp;S$10,リスト!$AC$2:$AD$43,2,0),""))</f>
        <v/>
      </c>
      <c r="T13" s="164"/>
      <c r="U13" s="164"/>
      <c r="V13" s="120" t="str">
        <f t="shared" si="1"/>
        <v/>
      </c>
      <c r="W13" s="165"/>
      <c r="X13" s="120" t="str">
        <f t="shared" ref="X13:X40" si="5">IF(W13="","",IF(W13="日額",S13,IF(AND(W13="内規",R13&gt;V13),V13,R13)))</f>
        <v/>
      </c>
      <c r="Y13" s="316"/>
      <c r="Z13" s="317"/>
      <c r="AA13" s="19"/>
      <c r="AB13" s="3"/>
      <c r="AC13" s="2"/>
      <c r="AD13" s="20"/>
      <c r="AE13" s="2"/>
      <c r="AF13" s="9"/>
      <c r="AG13" s="18"/>
      <c r="AH13" s="2"/>
      <c r="AI13" s="20"/>
      <c r="AJ13" s="2"/>
      <c r="AP13" s="18"/>
      <c r="AR13" s="9"/>
      <c r="AV13" s="17"/>
    </row>
    <row r="14" spans="2:61" ht="23.5" customHeight="1">
      <c r="B14" s="106">
        <v>4</v>
      </c>
      <c r="C14" s="157"/>
      <c r="D14" s="136" t="str">
        <f t="shared" si="3"/>
        <v/>
      </c>
      <c r="E14" s="159"/>
      <c r="F14" s="160"/>
      <c r="G14" s="161"/>
      <c r="H14" s="112" t="s">
        <v>100</v>
      </c>
      <c r="I14" s="162"/>
      <c r="J14" s="114" t="s">
        <v>101</v>
      </c>
      <c r="K14" s="161"/>
      <c r="L14" s="116" t="s">
        <v>102</v>
      </c>
      <c r="M14" s="114" t="s">
        <v>101</v>
      </c>
      <c r="N14" s="117">
        <f t="shared" si="4"/>
        <v>0</v>
      </c>
      <c r="O14" s="116" t="s">
        <v>102</v>
      </c>
      <c r="P14" s="118">
        <f t="shared" si="0"/>
        <v>0</v>
      </c>
      <c r="Q14" s="119" t="str">
        <f>IF(P14=0,"",IFERROR(VLOOKUP(E14&amp;F14&amp;Q$10,リスト!$AC$2:$AD$43,2,0),""))</f>
        <v/>
      </c>
      <c r="R14" s="119" t="str">
        <f>IF(P14=0,"",IF(P14&gt;2,IF(Q14=0,"",IFERROR(VLOOKUP(E14&amp;F14&amp;S$10,リスト!$AC$2:$AD$43,2,0),"")),Q14*P14))</f>
        <v/>
      </c>
      <c r="S14" s="119" t="str">
        <f>IF(Q14=0,"",IFERROR(VLOOKUP(E14&amp;F14&amp;S$10,リスト!$AC$2:$AD$43,2,0),""))</f>
        <v/>
      </c>
      <c r="T14" s="164"/>
      <c r="U14" s="164"/>
      <c r="V14" s="120" t="str">
        <f t="shared" si="1"/>
        <v/>
      </c>
      <c r="W14" s="165"/>
      <c r="X14" s="120" t="str">
        <f t="shared" si="5"/>
        <v/>
      </c>
      <c r="Y14" s="316"/>
      <c r="Z14" s="317"/>
      <c r="AA14" s="19"/>
      <c r="AB14" s="3"/>
      <c r="AC14" s="2"/>
      <c r="AD14" s="20"/>
      <c r="AE14" s="2"/>
      <c r="AF14" s="9"/>
      <c r="AG14" s="18"/>
      <c r="AH14" s="2"/>
      <c r="AI14" s="20"/>
      <c r="AJ14" s="2"/>
      <c r="AP14" s="18"/>
      <c r="AR14" s="9"/>
      <c r="AV14" s="17"/>
    </row>
    <row r="15" spans="2:61" ht="23.5" customHeight="1">
      <c r="B15" s="106">
        <v>5</v>
      </c>
      <c r="C15" s="157"/>
      <c r="D15" s="136" t="str">
        <f t="shared" si="3"/>
        <v/>
      </c>
      <c r="E15" s="159"/>
      <c r="F15" s="160"/>
      <c r="G15" s="161"/>
      <c r="H15" s="112" t="s">
        <v>100</v>
      </c>
      <c r="I15" s="162"/>
      <c r="J15" s="114" t="s">
        <v>101</v>
      </c>
      <c r="K15" s="161"/>
      <c r="L15" s="116" t="s">
        <v>102</v>
      </c>
      <c r="M15" s="114" t="s">
        <v>101</v>
      </c>
      <c r="N15" s="117">
        <f t="shared" si="4"/>
        <v>0</v>
      </c>
      <c r="O15" s="116" t="s">
        <v>102</v>
      </c>
      <c r="P15" s="118">
        <f t="shared" si="0"/>
        <v>0</v>
      </c>
      <c r="Q15" s="119" t="str">
        <f>IF(P15=0,"",IFERROR(VLOOKUP(E15&amp;F15&amp;Q$10,リスト!$AC$2:$AD$43,2,0),""))</f>
        <v/>
      </c>
      <c r="R15" s="119" t="str">
        <f>IF(P15=0,"",IF(P15&gt;2,IF(Q15=0,"",IFERROR(VLOOKUP(E15&amp;F15&amp;S$10,リスト!$AC$2:$AD$43,2,0),"")),Q15*P15))</f>
        <v/>
      </c>
      <c r="S15" s="119" t="str">
        <f>IF(Q15=0,"",IFERROR(VLOOKUP(E15&amp;F15&amp;S$10,リスト!$AC$2:$AD$43,2,0),""))</f>
        <v/>
      </c>
      <c r="T15" s="164"/>
      <c r="U15" s="164"/>
      <c r="V15" s="120" t="str">
        <f t="shared" si="1"/>
        <v/>
      </c>
      <c r="W15" s="165"/>
      <c r="X15" s="120" t="str">
        <f t="shared" si="5"/>
        <v/>
      </c>
      <c r="Y15" s="316"/>
      <c r="Z15" s="317"/>
      <c r="AA15" s="19"/>
      <c r="AB15" s="3"/>
      <c r="AC15" s="2"/>
      <c r="AD15" s="20"/>
      <c r="AE15" s="2"/>
      <c r="AF15" s="9"/>
      <c r="AG15" s="18"/>
      <c r="AH15" s="2"/>
      <c r="AI15" s="20"/>
      <c r="AJ15" s="2"/>
      <c r="AP15" s="18"/>
      <c r="AR15" s="9"/>
      <c r="AV15" s="17"/>
    </row>
    <row r="16" spans="2:61" ht="23.5" customHeight="1">
      <c r="B16" s="106">
        <v>6</v>
      </c>
      <c r="C16" s="157"/>
      <c r="D16" s="136" t="str">
        <f t="shared" si="3"/>
        <v/>
      </c>
      <c r="E16" s="159"/>
      <c r="F16" s="160"/>
      <c r="G16" s="161"/>
      <c r="H16" s="112" t="s">
        <v>100</v>
      </c>
      <c r="I16" s="162"/>
      <c r="J16" s="114" t="s">
        <v>101</v>
      </c>
      <c r="K16" s="161"/>
      <c r="L16" s="116" t="s">
        <v>102</v>
      </c>
      <c r="M16" s="114" t="s">
        <v>101</v>
      </c>
      <c r="N16" s="117">
        <f t="shared" si="4"/>
        <v>0</v>
      </c>
      <c r="O16" s="116" t="s">
        <v>102</v>
      </c>
      <c r="P16" s="118">
        <f t="shared" si="0"/>
        <v>0</v>
      </c>
      <c r="Q16" s="119" t="str">
        <f>IF(P16=0,"",IFERROR(VLOOKUP(E16&amp;F16&amp;Q$10,リスト!$AC$2:$AD$43,2,0),""))</f>
        <v/>
      </c>
      <c r="R16" s="119" t="str">
        <f>IF(P16=0,"",IF(P16&gt;2,IF(Q16=0,"",IFERROR(VLOOKUP(E16&amp;F16&amp;S$10,リスト!$AC$2:$AD$43,2,0),"")),Q16*P16))</f>
        <v/>
      </c>
      <c r="S16" s="119" t="str">
        <f>IF(Q16=0,"",IFERROR(VLOOKUP(E16&amp;F16&amp;S$10,リスト!$AC$2:$AD$43,2,0),""))</f>
        <v/>
      </c>
      <c r="T16" s="164"/>
      <c r="U16" s="164"/>
      <c r="V16" s="120" t="str">
        <f t="shared" si="1"/>
        <v/>
      </c>
      <c r="W16" s="165"/>
      <c r="X16" s="120" t="str">
        <f t="shared" si="5"/>
        <v/>
      </c>
      <c r="Y16" s="316"/>
      <c r="Z16" s="317"/>
      <c r="AA16" s="19"/>
      <c r="AB16" s="3"/>
      <c r="AC16" s="2"/>
      <c r="AD16" s="20"/>
      <c r="AE16" s="2"/>
      <c r="AF16" s="3"/>
      <c r="AH16" s="2"/>
      <c r="AI16" s="2"/>
      <c r="AJ16" s="20"/>
      <c r="AK16" s="2"/>
      <c r="AR16" s="16"/>
      <c r="AV16" s="17"/>
    </row>
    <row r="17" spans="2:48" ht="23.5" customHeight="1">
      <c r="B17" s="106">
        <v>7</v>
      </c>
      <c r="C17" s="157"/>
      <c r="D17" s="136" t="str">
        <f t="shared" si="3"/>
        <v/>
      </c>
      <c r="E17" s="159"/>
      <c r="F17" s="160"/>
      <c r="G17" s="161"/>
      <c r="H17" s="112" t="s">
        <v>100</v>
      </c>
      <c r="I17" s="162"/>
      <c r="J17" s="114" t="s">
        <v>101</v>
      </c>
      <c r="K17" s="161"/>
      <c r="L17" s="116" t="s">
        <v>102</v>
      </c>
      <c r="M17" s="114" t="s">
        <v>101</v>
      </c>
      <c r="N17" s="117">
        <f t="shared" si="4"/>
        <v>0</v>
      </c>
      <c r="O17" s="116" t="s">
        <v>102</v>
      </c>
      <c r="P17" s="118">
        <f t="shared" si="0"/>
        <v>0</v>
      </c>
      <c r="Q17" s="119" t="str">
        <f>IF(P17=0,"",IFERROR(VLOOKUP(E17&amp;F17&amp;Q$10,リスト!$AC$2:$AD$43,2,0),""))</f>
        <v/>
      </c>
      <c r="R17" s="119" t="str">
        <f>IF(P17=0,"",IF(P17&gt;2,IF(Q17=0,"",IFERROR(VLOOKUP(E17&amp;F17&amp;S$10,リスト!$AC$2:$AD$43,2,0),"")),Q17*P17))</f>
        <v/>
      </c>
      <c r="S17" s="119" t="str">
        <f>IF(Q17=0,"",IFERROR(VLOOKUP(E17&amp;F17&amp;S$10,リスト!$AC$2:$AD$43,2,0),""))</f>
        <v/>
      </c>
      <c r="T17" s="164"/>
      <c r="U17" s="164"/>
      <c r="V17" s="120" t="str">
        <f t="shared" si="1"/>
        <v/>
      </c>
      <c r="W17" s="165"/>
      <c r="X17" s="120" t="str">
        <f t="shared" si="5"/>
        <v/>
      </c>
      <c r="Y17" s="316"/>
      <c r="Z17" s="317"/>
      <c r="AA17" s="19"/>
      <c r="AB17" s="3"/>
      <c r="AC17" s="2"/>
      <c r="AD17" s="20"/>
      <c r="AE17" s="2"/>
      <c r="AF17" s="3"/>
      <c r="AH17" s="2"/>
      <c r="AI17" s="2"/>
      <c r="AJ17" s="20"/>
      <c r="AK17" s="2"/>
      <c r="AR17" s="16"/>
      <c r="AV17" s="17"/>
    </row>
    <row r="18" spans="2:48" ht="23.5" customHeight="1">
      <c r="B18" s="106">
        <v>8</v>
      </c>
      <c r="C18" s="157"/>
      <c r="D18" s="136" t="str">
        <f t="shared" si="3"/>
        <v/>
      </c>
      <c r="E18" s="159"/>
      <c r="F18" s="160"/>
      <c r="G18" s="161"/>
      <c r="H18" s="112" t="s">
        <v>100</v>
      </c>
      <c r="I18" s="162"/>
      <c r="J18" s="114" t="s">
        <v>101</v>
      </c>
      <c r="K18" s="161"/>
      <c r="L18" s="116" t="s">
        <v>102</v>
      </c>
      <c r="M18" s="114" t="s">
        <v>101</v>
      </c>
      <c r="N18" s="117">
        <f t="shared" si="4"/>
        <v>0</v>
      </c>
      <c r="O18" s="116" t="s">
        <v>102</v>
      </c>
      <c r="P18" s="118">
        <f t="shared" si="0"/>
        <v>0</v>
      </c>
      <c r="Q18" s="119" t="str">
        <f>IF(P18=0,"",IFERROR(VLOOKUP(E18&amp;F18&amp;Q$10,リスト!$AC$2:$AD$43,2,0),""))</f>
        <v/>
      </c>
      <c r="R18" s="119" t="str">
        <f>IF(P18=0,"",IF(P18&gt;2,IF(Q18=0,"",IFERROR(VLOOKUP(E18&amp;F18&amp;S$10,リスト!$AC$2:$AD$43,2,0),"")),Q18*P18))</f>
        <v/>
      </c>
      <c r="S18" s="119" t="str">
        <f>IF(Q18=0,"",IFERROR(VLOOKUP(E18&amp;F18&amp;S$10,リスト!$AC$2:$AD$43,2,0),""))</f>
        <v/>
      </c>
      <c r="T18" s="164"/>
      <c r="U18" s="164"/>
      <c r="V18" s="120" t="str">
        <f t="shared" si="1"/>
        <v/>
      </c>
      <c r="W18" s="165"/>
      <c r="X18" s="120" t="str">
        <f t="shared" si="5"/>
        <v/>
      </c>
      <c r="Y18" s="316"/>
      <c r="Z18" s="317"/>
      <c r="AA18" s="19"/>
      <c r="AB18" s="3"/>
      <c r="AC18" s="2"/>
      <c r="AD18" s="20"/>
      <c r="AG18" s="18"/>
      <c r="AR18" s="16"/>
      <c r="AV18" s="17"/>
    </row>
    <row r="19" spans="2:48" ht="23.5" customHeight="1">
      <c r="B19" s="106">
        <v>9</v>
      </c>
      <c r="C19" s="157"/>
      <c r="D19" s="136" t="str">
        <f t="shared" si="3"/>
        <v/>
      </c>
      <c r="E19" s="159"/>
      <c r="F19" s="160"/>
      <c r="G19" s="161"/>
      <c r="H19" s="112" t="s">
        <v>100</v>
      </c>
      <c r="I19" s="162"/>
      <c r="J19" s="114" t="s">
        <v>101</v>
      </c>
      <c r="K19" s="161"/>
      <c r="L19" s="116" t="s">
        <v>102</v>
      </c>
      <c r="M19" s="114" t="s">
        <v>101</v>
      </c>
      <c r="N19" s="117">
        <f t="shared" si="4"/>
        <v>0</v>
      </c>
      <c r="O19" s="116" t="s">
        <v>102</v>
      </c>
      <c r="P19" s="118">
        <f t="shared" si="0"/>
        <v>0</v>
      </c>
      <c r="Q19" s="119" t="str">
        <f>IF(P19=0,"",IFERROR(VLOOKUP(E19&amp;F19&amp;Q$10,リスト!$AC$2:$AD$43,2,0),""))</f>
        <v/>
      </c>
      <c r="R19" s="119" t="str">
        <f>IF(P19=0,"",IF(P19&gt;2,IF(Q19=0,"",IFERROR(VLOOKUP(E19&amp;F19&amp;S$10,リスト!$AC$2:$AD$43,2,0),"")),Q19*P19))</f>
        <v/>
      </c>
      <c r="S19" s="119" t="str">
        <f>IF(Q19=0,"",IFERROR(VLOOKUP(E19&amp;F19&amp;S$10,リスト!$AC$2:$AD$43,2,0),""))</f>
        <v/>
      </c>
      <c r="T19" s="164"/>
      <c r="U19" s="164"/>
      <c r="V19" s="120" t="str">
        <f t="shared" si="1"/>
        <v/>
      </c>
      <c r="W19" s="165"/>
      <c r="X19" s="120" t="str">
        <f t="shared" si="5"/>
        <v/>
      </c>
      <c r="Y19" s="316"/>
      <c r="Z19" s="317"/>
      <c r="AA19" s="19"/>
      <c r="AB19" s="3"/>
      <c r="AC19" s="2"/>
      <c r="AD19" s="20"/>
      <c r="AG19" s="2"/>
      <c r="AR19" s="16"/>
      <c r="AV19" s="17"/>
    </row>
    <row r="20" spans="2:48" ht="23.5" customHeight="1">
      <c r="B20" s="106">
        <v>10</v>
      </c>
      <c r="C20" s="157"/>
      <c r="D20" s="136" t="str">
        <f t="shared" si="3"/>
        <v/>
      </c>
      <c r="E20" s="159"/>
      <c r="F20" s="160"/>
      <c r="G20" s="161"/>
      <c r="H20" s="112" t="s">
        <v>100</v>
      </c>
      <c r="I20" s="162"/>
      <c r="J20" s="114" t="s">
        <v>101</v>
      </c>
      <c r="K20" s="161"/>
      <c r="L20" s="116" t="s">
        <v>102</v>
      </c>
      <c r="M20" s="114" t="s">
        <v>101</v>
      </c>
      <c r="N20" s="117">
        <f t="shared" si="4"/>
        <v>0</v>
      </c>
      <c r="O20" s="116" t="s">
        <v>102</v>
      </c>
      <c r="P20" s="118">
        <f t="shared" si="0"/>
        <v>0</v>
      </c>
      <c r="Q20" s="119" t="str">
        <f>IF(P20=0,"",IFERROR(VLOOKUP(E20&amp;F20&amp;Q$10,リスト!$AC$2:$AD$43,2,0),""))</f>
        <v/>
      </c>
      <c r="R20" s="119" t="str">
        <f>IF(P20=0,"",IF(P20&gt;2,IF(Q20=0,"",IFERROR(VLOOKUP(E20&amp;F20&amp;S$10,リスト!$AC$2:$AD$43,2,0),"")),Q20*P20))</f>
        <v/>
      </c>
      <c r="S20" s="119" t="str">
        <f>IF(Q20=0,"",IFERROR(VLOOKUP(E20&amp;F20&amp;S$10,リスト!$AC$2:$AD$43,2,0),""))</f>
        <v/>
      </c>
      <c r="T20" s="164"/>
      <c r="U20" s="164"/>
      <c r="V20" s="120" t="str">
        <f t="shared" si="1"/>
        <v/>
      </c>
      <c r="W20" s="165"/>
      <c r="X20" s="120" t="str">
        <f t="shared" si="5"/>
        <v/>
      </c>
      <c r="Y20" s="316"/>
      <c r="Z20" s="317"/>
      <c r="AA20" s="19"/>
      <c r="AB20" s="3"/>
      <c r="AC20" s="2"/>
      <c r="AD20" s="20"/>
      <c r="AG20" s="18"/>
      <c r="AP20" s="18"/>
      <c r="AR20" s="16"/>
      <c r="AV20" s="17"/>
    </row>
    <row r="21" spans="2:48" ht="23.5" customHeight="1">
      <c r="B21" s="106">
        <v>11</v>
      </c>
      <c r="C21" s="157"/>
      <c r="D21" s="136" t="str">
        <f t="shared" si="3"/>
        <v/>
      </c>
      <c r="E21" s="159"/>
      <c r="F21" s="160"/>
      <c r="G21" s="161"/>
      <c r="H21" s="112" t="s">
        <v>100</v>
      </c>
      <c r="I21" s="162"/>
      <c r="J21" s="114" t="s">
        <v>101</v>
      </c>
      <c r="K21" s="161"/>
      <c r="L21" s="116" t="s">
        <v>102</v>
      </c>
      <c r="M21" s="114" t="s">
        <v>101</v>
      </c>
      <c r="N21" s="117">
        <f t="shared" si="4"/>
        <v>0</v>
      </c>
      <c r="O21" s="116" t="s">
        <v>102</v>
      </c>
      <c r="P21" s="118">
        <f t="shared" si="0"/>
        <v>0</v>
      </c>
      <c r="Q21" s="119" t="str">
        <f>IF(P21=0,"",IFERROR(VLOOKUP(E21&amp;F21&amp;Q$10,リスト!$AC$2:$AD$43,2,0),""))</f>
        <v/>
      </c>
      <c r="R21" s="119" t="str">
        <f>IF(P21=0,"",IF(P21&gt;2,IF(Q21=0,"",IFERROR(VLOOKUP(E21&amp;F21&amp;S$10,リスト!$AC$2:$AD$43,2,0),"")),Q21*P21))</f>
        <v/>
      </c>
      <c r="S21" s="119" t="str">
        <f>IF(Q21=0,"",IFERROR(VLOOKUP(E21&amp;F21&amp;S$10,リスト!$AC$2:$AD$43,2,0),""))</f>
        <v/>
      </c>
      <c r="T21" s="164"/>
      <c r="U21" s="164"/>
      <c r="V21" s="120" t="str">
        <f t="shared" si="1"/>
        <v/>
      </c>
      <c r="W21" s="165"/>
      <c r="X21" s="120" t="str">
        <f t="shared" si="5"/>
        <v/>
      </c>
      <c r="Y21" s="316"/>
      <c r="Z21" s="317"/>
      <c r="AC21" s="2"/>
      <c r="AD21" s="20"/>
      <c r="AG21" s="2"/>
      <c r="AP21" s="2"/>
      <c r="AR21" s="9"/>
      <c r="AV21" s="17"/>
    </row>
    <row r="22" spans="2:48" ht="23.5" customHeight="1">
      <c r="B22" s="106">
        <v>12</v>
      </c>
      <c r="C22" s="157"/>
      <c r="D22" s="136" t="str">
        <f t="shared" si="3"/>
        <v/>
      </c>
      <c r="E22" s="159"/>
      <c r="F22" s="160"/>
      <c r="G22" s="161"/>
      <c r="H22" s="112" t="s">
        <v>100</v>
      </c>
      <c r="I22" s="162"/>
      <c r="J22" s="114" t="s">
        <v>101</v>
      </c>
      <c r="K22" s="161"/>
      <c r="L22" s="116" t="s">
        <v>102</v>
      </c>
      <c r="M22" s="114" t="s">
        <v>101</v>
      </c>
      <c r="N22" s="117">
        <f t="shared" si="4"/>
        <v>0</v>
      </c>
      <c r="O22" s="116" t="s">
        <v>102</v>
      </c>
      <c r="P22" s="118">
        <f t="shared" si="0"/>
        <v>0</v>
      </c>
      <c r="Q22" s="119" t="str">
        <f>IF(P22=0,"",IFERROR(VLOOKUP(E22&amp;F22&amp;Q$10,リスト!$AC$2:$AD$43,2,0),""))</f>
        <v/>
      </c>
      <c r="R22" s="119" t="str">
        <f>IF(P22=0,"",IF(P22&gt;2,IF(Q22=0,"",IFERROR(VLOOKUP(E22&amp;F22&amp;S$10,リスト!$AC$2:$AD$43,2,0),"")),Q22*P22))</f>
        <v/>
      </c>
      <c r="S22" s="119" t="str">
        <f>IF(Q22=0,"",IFERROR(VLOOKUP(E22&amp;F22&amp;S$10,リスト!$AC$2:$AD$43,2,0),""))</f>
        <v/>
      </c>
      <c r="T22" s="164"/>
      <c r="U22" s="164"/>
      <c r="V22" s="120" t="str">
        <f t="shared" si="1"/>
        <v/>
      </c>
      <c r="W22" s="165"/>
      <c r="X22" s="120" t="str">
        <f t="shared" si="5"/>
        <v/>
      </c>
      <c r="Y22" s="316"/>
      <c r="Z22" s="317"/>
      <c r="AC22" s="2"/>
      <c r="AD22" s="20"/>
      <c r="AG22" s="20"/>
      <c r="AP22" s="18"/>
      <c r="AR22" s="9"/>
    </row>
    <row r="23" spans="2:48" ht="23.5" customHeight="1">
      <c r="B23" s="106">
        <v>13</v>
      </c>
      <c r="C23" s="157"/>
      <c r="D23" s="136" t="str">
        <f t="shared" si="3"/>
        <v/>
      </c>
      <c r="E23" s="159"/>
      <c r="F23" s="160"/>
      <c r="G23" s="161"/>
      <c r="H23" s="112" t="s">
        <v>100</v>
      </c>
      <c r="I23" s="162"/>
      <c r="J23" s="114" t="s">
        <v>101</v>
      </c>
      <c r="K23" s="161"/>
      <c r="L23" s="116" t="s">
        <v>102</v>
      </c>
      <c r="M23" s="114" t="s">
        <v>101</v>
      </c>
      <c r="N23" s="117">
        <f t="shared" si="4"/>
        <v>0</v>
      </c>
      <c r="O23" s="116" t="s">
        <v>102</v>
      </c>
      <c r="P23" s="118">
        <f t="shared" si="0"/>
        <v>0</v>
      </c>
      <c r="Q23" s="119" t="str">
        <f>IF(P23=0,"",IFERROR(VLOOKUP(E23&amp;F23&amp;Q$10,リスト!$AC$2:$AD$43,2,0),""))</f>
        <v/>
      </c>
      <c r="R23" s="119" t="str">
        <f>IF(P23=0,"",IF(P23&gt;2,IF(Q23=0,"",IFERROR(VLOOKUP(E23&amp;F23&amp;S$10,リスト!$AC$2:$AD$43,2,0),"")),Q23*P23))</f>
        <v/>
      </c>
      <c r="S23" s="119" t="str">
        <f>IF(Q23=0,"",IFERROR(VLOOKUP(E23&amp;F23&amp;S$10,リスト!$AC$2:$AD$43,2,0),""))</f>
        <v/>
      </c>
      <c r="T23" s="164"/>
      <c r="U23" s="164"/>
      <c r="V23" s="120" t="str">
        <f t="shared" si="1"/>
        <v/>
      </c>
      <c r="W23" s="165"/>
      <c r="X23" s="120" t="str">
        <f t="shared" si="5"/>
        <v/>
      </c>
      <c r="Y23" s="316"/>
      <c r="Z23" s="317"/>
      <c r="AG23" s="20"/>
      <c r="AP23" s="2"/>
      <c r="AR23" s="9"/>
    </row>
    <row r="24" spans="2:48" ht="23.5" customHeight="1">
      <c r="B24" s="106">
        <v>14</v>
      </c>
      <c r="C24" s="157"/>
      <c r="D24" s="136" t="str">
        <f t="shared" si="3"/>
        <v/>
      </c>
      <c r="E24" s="159"/>
      <c r="F24" s="160"/>
      <c r="G24" s="161"/>
      <c r="H24" s="112" t="s">
        <v>100</v>
      </c>
      <c r="I24" s="162"/>
      <c r="J24" s="114" t="s">
        <v>101</v>
      </c>
      <c r="K24" s="161"/>
      <c r="L24" s="116" t="s">
        <v>102</v>
      </c>
      <c r="M24" s="114" t="s">
        <v>101</v>
      </c>
      <c r="N24" s="117">
        <f t="shared" si="4"/>
        <v>0</v>
      </c>
      <c r="O24" s="116" t="s">
        <v>102</v>
      </c>
      <c r="P24" s="118">
        <f t="shared" si="0"/>
        <v>0</v>
      </c>
      <c r="Q24" s="119" t="str">
        <f>IF(P24=0,"",IFERROR(VLOOKUP(E24&amp;F24&amp;Q$10,リスト!$AC$2:$AD$43,2,0),""))</f>
        <v/>
      </c>
      <c r="R24" s="119" t="str">
        <f>IF(P24=0,"",IF(P24&gt;2,IF(Q24=0,"",IFERROR(VLOOKUP(E24&amp;F24&amp;S$10,リスト!$AC$2:$AD$43,2,0),"")),Q24*P24))</f>
        <v/>
      </c>
      <c r="S24" s="119" t="str">
        <f>IF(Q24=0,"",IFERROR(VLOOKUP(E24&amp;F24&amp;S$10,リスト!$AC$2:$AD$43,2,0),""))</f>
        <v/>
      </c>
      <c r="T24" s="164"/>
      <c r="U24" s="164"/>
      <c r="V24" s="120" t="str">
        <f t="shared" si="1"/>
        <v/>
      </c>
      <c r="W24" s="165"/>
      <c r="X24" s="120" t="str">
        <f t="shared" si="5"/>
        <v/>
      </c>
      <c r="Y24" s="316"/>
      <c r="Z24" s="317"/>
      <c r="AG24" s="20"/>
      <c r="AP24" s="20"/>
      <c r="AR24" s="9"/>
    </row>
    <row r="25" spans="2:48" ht="23.5" customHeight="1">
      <c r="B25" s="106">
        <v>15</v>
      </c>
      <c r="C25" s="157"/>
      <c r="D25" s="136" t="str">
        <f t="shared" si="3"/>
        <v/>
      </c>
      <c r="E25" s="159"/>
      <c r="F25" s="160"/>
      <c r="G25" s="161"/>
      <c r="H25" s="112" t="s">
        <v>100</v>
      </c>
      <c r="I25" s="162"/>
      <c r="J25" s="114" t="s">
        <v>101</v>
      </c>
      <c r="K25" s="161"/>
      <c r="L25" s="116" t="s">
        <v>102</v>
      </c>
      <c r="M25" s="114" t="s">
        <v>101</v>
      </c>
      <c r="N25" s="117">
        <f t="shared" si="4"/>
        <v>0</v>
      </c>
      <c r="O25" s="116" t="s">
        <v>102</v>
      </c>
      <c r="P25" s="118">
        <f t="shared" si="0"/>
        <v>0</v>
      </c>
      <c r="Q25" s="119" t="str">
        <f>IF(P25=0,"",IFERROR(VLOOKUP(E25&amp;F25&amp;Q$10,リスト!$AC$2:$AD$43,2,0),""))</f>
        <v/>
      </c>
      <c r="R25" s="119" t="str">
        <f>IF(P25=0,"",IF(P25&gt;2,IF(Q25=0,"",IFERROR(VLOOKUP(E25&amp;F25&amp;S$10,リスト!$AC$2:$AD$43,2,0),"")),Q25*P25))</f>
        <v/>
      </c>
      <c r="S25" s="119" t="str">
        <f>IF(Q25=0,"",IFERROR(VLOOKUP(E25&amp;F25&amp;S$10,リスト!$AC$2:$AD$43,2,0),""))</f>
        <v/>
      </c>
      <c r="T25" s="164"/>
      <c r="U25" s="164"/>
      <c r="V25" s="120" t="str">
        <f t="shared" si="1"/>
        <v/>
      </c>
      <c r="W25" s="165"/>
      <c r="X25" s="120" t="str">
        <f t="shared" si="5"/>
        <v/>
      </c>
      <c r="Y25" s="316"/>
      <c r="Z25" s="317"/>
      <c r="AP25" s="20"/>
      <c r="AR25" s="9"/>
    </row>
    <row r="26" spans="2:48" ht="23.5" customHeight="1">
      <c r="B26" s="106">
        <v>16</v>
      </c>
      <c r="C26" s="157"/>
      <c r="D26" s="136" t="str">
        <f t="shared" si="3"/>
        <v/>
      </c>
      <c r="E26" s="159"/>
      <c r="F26" s="160"/>
      <c r="G26" s="161"/>
      <c r="H26" s="112" t="s">
        <v>100</v>
      </c>
      <c r="I26" s="162"/>
      <c r="J26" s="114" t="s">
        <v>101</v>
      </c>
      <c r="K26" s="161"/>
      <c r="L26" s="116" t="s">
        <v>102</v>
      </c>
      <c r="M26" s="114" t="s">
        <v>101</v>
      </c>
      <c r="N26" s="117">
        <f t="shared" si="4"/>
        <v>0</v>
      </c>
      <c r="O26" s="116" t="s">
        <v>102</v>
      </c>
      <c r="P26" s="118">
        <f t="shared" si="0"/>
        <v>0</v>
      </c>
      <c r="Q26" s="119" t="str">
        <f>IF(P26=0,"",IFERROR(VLOOKUP(E26&amp;F26&amp;Q$10,リスト!$AC$2:$AD$43,2,0),""))</f>
        <v/>
      </c>
      <c r="R26" s="119" t="str">
        <f>IF(P26=0,"",IF(P26&gt;2,IF(Q26=0,"",IFERROR(VLOOKUP(E26&amp;F26&amp;S$10,リスト!$AC$2:$AD$43,2,0),"")),Q26*P26))</f>
        <v/>
      </c>
      <c r="S26" s="119" t="str">
        <f>IF(Q26=0,"",IFERROR(VLOOKUP(E26&amp;F26&amp;S$10,リスト!$AC$2:$AD$43,2,0),""))</f>
        <v/>
      </c>
      <c r="T26" s="164"/>
      <c r="U26" s="164"/>
      <c r="V26" s="120" t="str">
        <f t="shared" si="1"/>
        <v/>
      </c>
      <c r="W26" s="165"/>
      <c r="X26" s="120" t="str">
        <f t="shared" si="5"/>
        <v/>
      </c>
      <c r="Y26" s="316"/>
      <c r="Z26" s="317"/>
      <c r="AA26" s="44"/>
      <c r="AP26" s="20"/>
      <c r="AR26" s="9"/>
    </row>
    <row r="27" spans="2:48" ht="23.5" customHeight="1">
      <c r="B27" s="106">
        <v>17</v>
      </c>
      <c r="C27" s="157"/>
      <c r="D27" s="136" t="str">
        <f t="shared" si="3"/>
        <v/>
      </c>
      <c r="E27" s="159"/>
      <c r="F27" s="160"/>
      <c r="G27" s="161"/>
      <c r="H27" s="112" t="s">
        <v>100</v>
      </c>
      <c r="I27" s="162"/>
      <c r="J27" s="114" t="s">
        <v>101</v>
      </c>
      <c r="K27" s="161"/>
      <c r="L27" s="116" t="s">
        <v>102</v>
      </c>
      <c r="M27" s="114" t="s">
        <v>101</v>
      </c>
      <c r="N27" s="117">
        <f t="shared" si="4"/>
        <v>0</v>
      </c>
      <c r="O27" s="116" t="s">
        <v>102</v>
      </c>
      <c r="P27" s="118">
        <f t="shared" si="0"/>
        <v>0</v>
      </c>
      <c r="Q27" s="119" t="str">
        <f>IF(P27=0,"",IFERROR(VLOOKUP(E27&amp;F27&amp;Q$10,リスト!$AC$2:$AD$43,2,0),""))</f>
        <v/>
      </c>
      <c r="R27" s="119" t="str">
        <f>IF(P27=0,"",IF(P27&gt;2,IF(Q27=0,"",IFERROR(VLOOKUP(E27&amp;F27&amp;S$10,リスト!$AC$2:$AD$43,2,0),"")),Q27*P27))</f>
        <v/>
      </c>
      <c r="S27" s="119" t="str">
        <f>IF(Q27=0,"",IFERROR(VLOOKUP(E27&amp;F27&amp;S$10,リスト!$AC$2:$AD$43,2,0),""))</f>
        <v/>
      </c>
      <c r="T27" s="164"/>
      <c r="U27" s="164"/>
      <c r="V27" s="120" t="str">
        <f t="shared" si="1"/>
        <v/>
      </c>
      <c r="W27" s="165"/>
      <c r="X27" s="120" t="str">
        <f t="shared" si="5"/>
        <v/>
      </c>
      <c r="Y27" s="316"/>
      <c r="Z27" s="317"/>
      <c r="AG27" s="2"/>
      <c r="AR27" s="16"/>
    </row>
    <row r="28" spans="2:48" ht="23.5" customHeight="1">
      <c r="B28" s="106">
        <v>18</v>
      </c>
      <c r="C28" s="157"/>
      <c r="D28" s="136" t="str">
        <f t="shared" si="3"/>
        <v/>
      </c>
      <c r="E28" s="159"/>
      <c r="F28" s="160"/>
      <c r="G28" s="161"/>
      <c r="H28" s="112" t="s">
        <v>100</v>
      </c>
      <c r="I28" s="162"/>
      <c r="J28" s="114" t="s">
        <v>101</v>
      </c>
      <c r="K28" s="161"/>
      <c r="L28" s="116" t="s">
        <v>102</v>
      </c>
      <c r="M28" s="114" t="s">
        <v>101</v>
      </c>
      <c r="N28" s="117">
        <f t="shared" si="4"/>
        <v>0</v>
      </c>
      <c r="O28" s="116" t="s">
        <v>102</v>
      </c>
      <c r="P28" s="118">
        <f t="shared" si="0"/>
        <v>0</v>
      </c>
      <c r="Q28" s="119" t="str">
        <f>IF(P28=0,"",IFERROR(VLOOKUP(E28&amp;F28&amp;Q$10,リスト!$AC$2:$AD$43,2,0),""))</f>
        <v/>
      </c>
      <c r="R28" s="119" t="str">
        <f>IF(P28=0,"",IF(P28&gt;2,IF(Q28=0,"",IFERROR(VLOOKUP(E28&amp;F28&amp;S$10,リスト!$AC$2:$AD$43,2,0),"")),Q28*P28))</f>
        <v/>
      </c>
      <c r="S28" s="119" t="str">
        <f>IF(Q28=0,"",IFERROR(VLOOKUP(E28&amp;F28&amp;S$10,リスト!$AC$2:$AD$43,2,0),""))</f>
        <v/>
      </c>
      <c r="T28" s="164"/>
      <c r="U28" s="164"/>
      <c r="V28" s="120" t="str">
        <f t="shared" si="1"/>
        <v/>
      </c>
      <c r="W28" s="165"/>
      <c r="X28" s="120" t="str">
        <f t="shared" si="5"/>
        <v/>
      </c>
      <c r="Y28" s="316"/>
      <c r="Z28" s="317"/>
      <c r="AA28" s="44"/>
      <c r="AG28" s="2"/>
      <c r="AR28" s="16"/>
    </row>
    <row r="29" spans="2:48" ht="23.5" customHeight="1">
      <c r="B29" s="106">
        <v>19</v>
      </c>
      <c r="C29" s="157"/>
      <c r="D29" s="136" t="str">
        <f t="shared" si="3"/>
        <v/>
      </c>
      <c r="E29" s="159"/>
      <c r="F29" s="160"/>
      <c r="G29" s="161"/>
      <c r="H29" s="112" t="s">
        <v>100</v>
      </c>
      <c r="I29" s="162"/>
      <c r="J29" s="114" t="s">
        <v>101</v>
      </c>
      <c r="K29" s="161"/>
      <c r="L29" s="116" t="s">
        <v>102</v>
      </c>
      <c r="M29" s="114" t="s">
        <v>101</v>
      </c>
      <c r="N29" s="117">
        <f t="shared" si="4"/>
        <v>0</v>
      </c>
      <c r="O29" s="116" t="s">
        <v>102</v>
      </c>
      <c r="P29" s="118">
        <f t="shared" si="0"/>
        <v>0</v>
      </c>
      <c r="Q29" s="119" t="str">
        <f>IF(P29=0,"",IFERROR(VLOOKUP(E29&amp;F29&amp;Q$10,リスト!$AC$2:$AD$43,2,0),""))</f>
        <v/>
      </c>
      <c r="R29" s="119" t="str">
        <f>IF(P29=0,"",IF(P29&gt;2,IF(Q29=0,"",IFERROR(VLOOKUP(E29&amp;F29&amp;S$10,リスト!$AC$2:$AD$43,2,0),"")),Q29*P29))</f>
        <v/>
      </c>
      <c r="S29" s="119" t="str">
        <f>IF(Q29=0,"",IFERROR(VLOOKUP(E29&amp;F29&amp;S$10,リスト!$AC$2:$AD$43,2,0),""))</f>
        <v/>
      </c>
      <c r="T29" s="164"/>
      <c r="U29" s="164"/>
      <c r="V29" s="120" t="str">
        <f t="shared" si="1"/>
        <v/>
      </c>
      <c r="W29" s="165"/>
      <c r="X29" s="120" t="str">
        <f t="shared" si="5"/>
        <v/>
      </c>
      <c r="Y29" s="316"/>
      <c r="Z29" s="317"/>
      <c r="AG29" s="2"/>
      <c r="AR29" s="16"/>
    </row>
    <row r="30" spans="2:48" ht="23.5" customHeight="1">
      <c r="B30" s="106">
        <v>20</v>
      </c>
      <c r="C30" s="157"/>
      <c r="D30" s="136" t="str">
        <f t="shared" si="3"/>
        <v/>
      </c>
      <c r="E30" s="159"/>
      <c r="F30" s="160"/>
      <c r="G30" s="161"/>
      <c r="H30" s="112" t="s">
        <v>100</v>
      </c>
      <c r="I30" s="162"/>
      <c r="J30" s="114" t="s">
        <v>101</v>
      </c>
      <c r="K30" s="161"/>
      <c r="L30" s="116" t="s">
        <v>102</v>
      </c>
      <c r="M30" s="114" t="s">
        <v>101</v>
      </c>
      <c r="N30" s="117">
        <f t="shared" si="4"/>
        <v>0</v>
      </c>
      <c r="O30" s="116" t="s">
        <v>102</v>
      </c>
      <c r="P30" s="118">
        <f t="shared" si="0"/>
        <v>0</v>
      </c>
      <c r="Q30" s="119" t="str">
        <f>IF(P30=0,"",IFERROR(VLOOKUP(E30&amp;F30&amp;Q$10,リスト!$AC$2:$AD$43,2,0),""))</f>
        <v/>
      </c>
      <c r="R30" s="119" t="str">
        <f>IF(P30=0,"",IF(P30&gt;2,IF(Q30=0,"",IFERROR(VLOOKUP(E30&amp;F30&amp;S$10,リスト!$AC$2:$AD$43,2,0),"")),Q30*P30))</f>
        <v/>
      </c>
      <c r="S30" s="119" t="str">
        <f>IF(Q30=0,"",IFERROR(VLOOKUP(E30&amp;F30&amp;S$10,リスト!$AC$2:$AD$43,2,0),""))</f>
        <v/>
      </c>
      <c r="T30" s="164"/>
      <c r="U30" s="164"/>
      <c r="V30" s="120" t="str">
        <f t="shared" si="1"/>
        <v/>
      </c>
      <c r="W30" s="165"/>
      <c r="X30" s="120" t="str">
        <f t="shared" si="5"/>
        <v/>
      </c>
      <c r="Y30" s="316"/>
      <c r="Z30" s="317"/>
      <c r="AG30" s="2"/>
      <c r="AR30" s="16"/>
    </row>
    <row r="31" spans="2:48" ht="23.5" customHeight="1">
      <c r="B31" s="106">
        <v>21</v>
      </c>
      <c r="C31" s="157"/>
      <c r="D31" s="136" t="str">
        <f t="shared" si="3"/>
        <v/>
      </c>
      <c r="E31" s="159"/>
      <c r="F31" s="160"/>
      <c r="G31" s="161"/>
      <c r="H31" s="112" t="s">
        <v>100</v>
      </c>
      <c r="I31" s="162"/>
      <c r="J31" s="114" t="s">
        <v>101</v>
      </c>
      <c r="K31" s="161"/>
      <c r="L31" s="116" t="s">
        <v>102</v>
      </c>
      <c r="M31" s="114" t="s">
        <v>101</v>
      </c>
      <c r="N31" s="117">
        <f t="shared" si="4"/>
        <v>0</v>
      </c>
      <c r="O31" s="116" t="s">
        <v>102</v>
      </c>
      <c r="P31" s="118">
        <f t="shared" si="0"/>
        <v>0</v>
      </c>
      <c r="Q31" s="119" t="str">
        <f>IF(P31=0,"",IFERROR(VLOOKUP(E31&amp;F31&amp;Q$10,リスト!$AC$2:$AD$43,2,0),""))</f>
        <v/>
      </c>
      <c r="R31" s="119" t="str">
        <f>IF(P31=0,"",IF(P31&gt;2,IF(Q31=0,"",IFERROR(VLOOKUP(E31&amp;F31&amp;S$10,リスト!$AC$2:$AD$43,2,0),"")),Q31*P31))</f>
        <v/>
      </c>
      <c r="S31" s="119" t="str">
        <f>IF(Q31=0,"",IFERROR(VLOOKUP(E31&amp;F31&amp;S$10,リスト!$AC$2:$AD$43,2,0),""))</f>
        <v/>
      </c>
      <c r="T31" s="164"/>
      <c r="U31" s="164"/>
      <c r="V31" s="120" t="str">
        <f t="shared" si="1"/>
        <v/>
      </c>
      <c r="W31" s="165"/>
      <c r="X31" s="120" t="str">
        <f t="shared" si="5"/>
        <v/>
      </c>
      <c r="Y31" s="316"/>
      <c r="Z31" s="317"/>
      <c r="AG31" s="2"/>
      <c r="AR31" s="16"/>
    </row>
    <row r="32" spans="2:48" ht="23.5" customHeight="1">
      <c r="B32" s="106">
        <v>22</v>
      </c>
      <c r="C32" s="157"/>
      <c r="D32" s="136" t="str">
        <f t="shared" si="3"/>
        <v/>
      </c>
      <c r="E32" s="159"/>
      <c r="F32" s="160"/>
      <c r="G32" s="161"/>
      <c r="H32" s="112" t="s">
        <v>100</v>
      </c>
      <c r="I32" s="162"/>
      <c r="J32" s="114" t="s">
        <v>101</v>
      </c>
      <c r="K32" s="161"/>
      <c r="L32" s="116" t="s">
        <v>102</v>
      </c>
      <c r="M32" s="114" t="s">
        <v>101</v>
      </c>
      <c r="N32" s="117">
        <f t="shared" si="4"/>
        <v>0</v>
      </c>
      <c r="O32" s="116" t="s">
        <v>102</v>
      </c>
      <c r="P32" s="118">
        <f t="shared" si="0"/>
        <v>0</v>
      </c>
      <c r="Q32" s="119" t="str">
        <f>IF(P32=0,"",IFERROR(VLOOKUP(E32&amp;F32&amp;Q$10,リスト!$AC$2:$AD$43,2,0),""))</f>
        <v/>
      </c>
      <c r="R32" s="119" t="str">
        <f>IF(P32=0,"",IF(P32&gt;2,IF(Q32=0,"",IFERROR(VLOOKUP(E32&amp;F32&amp;S$10,リスト!$AC$2:$AD$43,2,0),"")),Q32*P32))</f>
        <v/>
      </c>
      <c r="S32" s="119" t="str">
        <f>IF(Q32=0,"",IFERROR(VLOOKUP(E32&amp;F32&amp;S$10,リスト!$AC$2:$AD$43,2,0),""))</f>
        <v/>
      </c>
      <c r="T32" s="164"/>
      <c r="U32" s="164"/>
      <c r="V32" s="120" t="str">
        <f t="shared" si="1"/>
        <v/>
      </c>
      <c r="W32" s="165"/>
      <c r="X32" s="120" t="str">
        <f t="shared" si="5"/>
        <v/>
      </c>
      <c r="Y32" s="316"/>
      <c r="Z32" s="317"/>
      <c r="AG32" s="2"/>
      <c r="AP32" s="2"/>
      <c r="AR32" s="9"/>
    </row>
    <row r="33" spans="2:44" ht="23.5" customHeight="1">
      <c r="B33" s="106">
        <v>23</v>
      </c>
      <c r="C33" s="157"/>
      <c r="D33" s="136" t="str">
        <f t="shared" si="3"/>
        <v/>
      </c>
      <c r="E33" s="159"/>
      <c r="F33" s="160"/>
      <c r="G33" s="161"/>
      <c r="H33" s="112" t="s">
        <v>100</v>
      </c>
      <c r="I33" s="166"/>
      <c r="J33" s="114" t="s">
        <v>101</v>
      </c>
      <c r="K33" s="161"/>
      <c r="L33" s="116" t="s">
        <v>102</v>
      </c>
      <c r="M33" s="114" t="s">
        <v>101</v>
      </c>
      <c r="N33" s="117">
        <f t="shared" si="4"/>
        <v>0</v>
      </c>
      <c r="O33" s="116" t="s">
        <v>102</v>
      </c>
      <c r="P33" s="118">
        <f t="shared" si="0"/>
        <v>0</v>
      </c>
      <c r="Q33" s="119" t="str">
        <f>IF(P33=0,"",IFERROR(VLOOKUP(E33&amp;F33&amp;Q$10,リスト!$AC$2:$AD$43,2,0),""))</f>
        <v/>
      </c>
      <c r="R33" s="119" t="str">
        <f>IF(P33=0,"",IF(P33&gt;2,IF(Q33=0,"",IFERROR(VLOOKUP(E33&amp;F33&amp;S$10,リスト!$AC$2:$AD$43,2,0),"")),Q33*P33))</f>
        <v/>
      </c>
      <c r="S33" s="119" t="str">
        <f>IF(Q33=0,"",IFERROR(VLOOKUP(E33&amp;F33&amp;S$10,リスト!$AC$2:$AD$43,2,0),""))</f>
        <v/>
      </c>
      <c r="T33" s="164"/>
      <c r="U33" s="164"/>
      <c r="V33" s="120" t="str">
        <f t="shared" si="1"/>
        <v/>
      </c>
      <c r="W33" s="165"/>
      <c r="X33" s="120" t="str">
        <f t="shared" si="5"/>
        <v/>
      </c>
      <c r="Y33" s="316"/>
      <c r="Z33" s="317"/>
      <c r="AA33" s="35"/>
      <c r="AP33" s="2"/>
      <c r="AR33" s="9"/>
    </row>
    <row r="34" spans="2:44" ht="23.5" customHeight="1">
      <c r="B34" s="106">
        <v>24</v>
      </c>
      <c r="C34" s="157"/>
      <c r="D34" s="136" t="str">
        <f t="shared" si="3"/>
        <v/>
      </c>
      <c r="E34" s="159"/>
      <c r="F34" s="160"/>
      <c r="G34" s="161"/>
      <c r="H34" s="112" t="s">
        <v>100</v>
      </c>
      <c r="I34" s="162"/>
      <c r="J34" s="114" t="s">
        <v>101</v>
      </c>
      <c r="K34" s="161"/>
      <c r="L34" s="116" t="s">
        <v>102</v>
      </c>
      <c r="M34" s="114" t="s">
        <v>101</v>
      </c>
      <c r="N34" s="117">
        <f t="shared" si="4"/>
        <v>0</v>
      </c>
      <c r="O34" s="116" t="s">
        <v>102</v>
      </c>
      <c r="P34" s="118">
        <f t="shared" si="0"/>
        <v>0</v>
      </c>
      <c r="Q34" s="119" t="str">
        <f>IF(P34=0,"",IFERROR(VLOOKUP(E34&amp;F34&amp;Q$10,リスト!$AC$2:$AD$43,2,0),""))</f>
        <v/>
      </c>
      <c r="R34" s="119" t="str">
        <f>IF(P34=0,"",IF(P34&gt;2,IF(Q34=0,"",IFERROR(VLOOKUP(E34&amp;F34&amp;S$10,リスト!$AC$2:$AD$43,2,0),"")),Q34*P34))</f>
        <v/>
      </c>
      <c r="S34" s="119" t="str">
        <f>IF(Q34=0,"",IFERROR(VLOOKUP(E34&amp;F34&amp;S$10,リスト!$AC$2:$AD$43,2,0),""))</f>
        <v/>
      </c>
      <c r="T34" s="164"/>
      <c r="U34" s="164"/>
      <c r="V34" s="120" t="str">
        <f t="shared" si="1"/>
        <v/>
      </c>
      <c r="W34" s="165"/>
      <c r="X34" s="120" t="str">
        <f t="shared" si="5"/>
        <v/>
      </c>
      <c r="Y34" s="316"/>
      <c r="Z34" s="317"/>
      <c r="AA34" s="35"/>
      <c r="AP34" s="2"/>
      <c r="AR34" s="9"/>
    </row>
    <row r="35" spans="2:44" ht="23.5" customHeight="1">
      <c r="B35" s="106">
        <v>25</v>
      </c>
      <c r="C35" s="157"/>
      <c r="D35" s="136" t="str">
        <f t="shared" si="3"/>
        <v/>
      </c>
      <c r="E35" s="159"/>
      <c r="F35" s="160"/>
      <c r="G35" s="161"/>
      <c r="H35" s="112" t="s">
        <v>100</v>
      </c>
      <c r="I35" s="162"/>
      <c r="J35" s="114" t="s">
        <v>101</v>
      </c>
      <c r="K35" s="161"/>
      <c r="L35" s="116" t="s">
        <v>102</v>
      </c>
      <c r="M35" s="114" t="s">
        <v>101</v>
      </c>
      <c r="N35" s="117">
        <f t="shared" si="4"/>
        <v>0</v>
      </c>
      <c r="O35" s="116" t="s">
        <v>102</v>
      </c>
      <c r="P35" s="118">
        <f t="shared" si="0"/>
        <v>0</v>
      </c>
      <c r="Q35" s="119" t="str">
        <f>IF(P35=0,"",IFERROR(VLOOKUP(E35&amp;F35&amp;Q$10,リスト!$AC$2:$AD$43,2,0),""))</f>
        <v/>
      </c>
      <c r="R35" s="119" t="str">
        <f>IF(P35=0,"",IF(P35&gt;2,IF(Q35=0,"",IFERROR(VLOOKUP(E35&amp;F35&amp;S$10,リスト!$AC$2:$AD$43,2,0),"")),Q35*P35))</f>
        <v/>
      </c>
      <c r="S35" s="119" t="str">
        <f>IF(Q35=0,"",IFERROR(VLOOKUP(E35&amp;F35&amp;S$10,リスト!$AC$2:$AD$43,2,0),""))</f>
        <v/>
      </c>
      <c r="T35" s="164"/>
      <c r="U35" s="164"/>
      <c r="V35" s="120" t="str">
        <f t="shared" si="1"/>
        <v/>
      </c>
      <c r="W35" s="165"/>
      <c r="X35" s="120" t="str">
        <f t="shared" si="5"/>
        <v/>
      </c>
      <c r="Y35" s="316"/>
      <c r="Z35" s="317"/>
      <c r="AA35" s="35"/>
      <c r="AP35" s="2"/>
      <c r="AR35" s="9"/>
    </row>
    <row r="36" spans="2:44" ht="23.5" customHeight="1">
      <c r="B36" s="106">
        <v>26</v>
      </c>
      <c r="C36" s="157"/>
      <c r="D36" s="136" t="str">
        <f t="shared" si="3"/>
        <v/>
      </c>
      <c r="E36" s="159"/>
      <c r="F36" s="160"/>
      <c r="G36" s="161"/>
      <c r="H36" s="112" t="s">
        <v>100</v>
      </c>
      <c r="I36" s="162"/>
      <c r="J36" s="114" t="s">
        <v>101</v>
      </c>
      <c r="K36" s="161"/>
      <c r="L36" s="116" t="s">
        <v>102</v>
      </c>
      <c r="M36" s="114" t="s">
        <v>101</v>
      </c>
      <c r="N36" s="117">
        <f t="shared" si="4"/>
        <v>0</v>
      </c>
      <c r="O36" s="116" t="s">
        <v>102</v>
      </c>
      <c r="P36" s="118">
        <f t="shared" si="0"/>
        <v>0</v>
      </c>
      <c r="Q36" s="119" t="str">
        <f>IF(P36=0,"",IFERROR(VLOOKUP(E36&amp;F36&amp;Q$10,リスト!$AC$2:$AD$43,2,0),""))</f>
        <v/>
      </c>
      <c r="R36" s="119" t="str">
        <f>IF(P36=0,"",IF(P36&gt;2,IF(Q36=0,"",IFERROR(VLOOKUP(E36&amp;F36&amp;S$10,リスト!$AC$2:$AD$43,2,0),"")),Q36*P36))</f>
        <v/>
      </c>
      <c r="S36" s="119" t="str">
        <f>IF(Q36=0,"",IFERROR(VLOOKUP(E36&amp;F36&amp;S$10,リスト!$AC$2:$AD$43,2,0),""))</f>
        <v/>
      </c>
      <c r="T36" s="164"/>
      <c r="U36" s="164"/>
      <c r="V36" s="120" t="str">
        <f t="shared" si="1"/>
        <v/>
      </c>
      <c r="W36" s="165"/>
      <c r="X36" s="120" t="str">
        <f t="shared" si="5"/>
        <v/>
      </c>
      <c r="Y36" s="316"/>
      <c r="Z36" s="317"/>
      <c r="AA36" s="35"/>
      <c r="AP36" s="2"/>
      <c r="AR36" s="9"/>
    </row>
    <row r="37" spans="2:44" ht="23.5" customHeight="1">
      <c r="B37" s="106">
        <v>27</v>
      </c>
      <c r="C37" s="157"/>
      <c r="D37" s="136" t="str">
        <f t="shared" si="3"/>
        <v/>
      </c>
      <c r="E37" s="159"/>
      <c r="F37" s="160"/>
      <c r="G37" s="161"/>
      <c r="H37" s="112" t="s">
        <v>100</v>
      </c>
      <c r="I37" s="162"/>
      <c r="J37" s="114" t="s">
        <v>101</v>
      </c>
      <c r="K37" s="161"/>
      <c r="L37" s="116" t="s">
        <v>102</v>
      </c>
      <c r="M37" s="114" t="s">
        <v>101</v>
      </c>
      <c r="N37" s="117">
        <f t="shared" si="4"/>
        <v>0</v>
      </c>
      <c r="O37" s="116" t="s">
        <v>102</v>
      </c>
      <c r="P37" s="118">
        <f t="shared" si="0"/>
        <v>0</v>
      </c>
      <c r="Q37" s="119" t="str">
        <f>IF(P37=0,"",IFERROR(VLOOKUP(E37&amp;F37&amp;Q$10,リスト!$AC$2:$AD$43,2,0),""))</f>
        <v/>
      </c>
      <c r="R37" s="119" t="str">
        <f>IF(P37=0,"",IF(P37&gt;2,IF(Q37=0,"",IFERROR(VLOOKUP(E37&amp;F37&amp;S$10,リスト!$AC$2:$AD$43,2,0),"")),Q37*P37))</f>
        <v/>
      </c>
      <c r="S37" s="119" t="str">
        <f>IF(Q37=0,"",IFERROR(VLOOKUP(E37&amp;F37&amp;S$10,リスト!$AC$2:$AD$43,2,0),""))</f>
        <v/>
      </c>
      <c r="T37" s="164"/>
      <c r="U37" s="164"/>
      <c r="V37" s="120" t="str">
        <f t="shared" si="1"/>
        <v/>
      </c>
      <c r="W37" s="165"/>
      <c r="X37" s="120" t="str">
        <f t="shared" si="5"/>
        <v/>
      </c>
      <c r="Y37" s="316"/>
      <c r="Z37" s="317"/>
      <c r="AA37" s="35"/>
      <c r="AP37" s="2"/>
      <c r="AR37" s="9"/>
    </row>
    <row r="38" spans="2:44" ht="23.5" customHeight="1">
      <c r="B38" s="106">
        <v>28</v>
      </c>
      <c r="C38" s="157"/>
      <c r="D38" s="136" t="str">
        <f t="shared" si="3"/>
        <v/>
      </c>
      <c r="E38" s="159"/>
      <c r="F38" s="160"/>
      <c r="G38" s="161"/>
      <c r="H38" s="112" t="s">
        <v>100</v>
      </c>
      <c r="I38" s="162"/>
      <c r="J38" s="114" t="s">
        <v>101</v>
      </c>
      <c r="K38" s="161"/>
      <c r="L38" s="116" t="s">
        <v>102</v>
      </c>
      <c r="M38" s="114" t="s">
        <v>101</v>
      </c>
      <c r="N38" s="117">
        <f t="shared" si="4"/>
        <v>0</v>
      </c>
      <c r="O38" s="116" t="s">
        <v>102</v>
      </c>
      <c r="P38" s="118">
        <f t="shared" si="0"/>
        <v>0</v>
      </c>
      <c r="Q38" s="119" t="str">
        <f>IF(P38=0,"",IFERROR(VLOOKUP(E38&amp;F38&amp;Q$10,リスト!$AC$2:$AD$43,2,0),""))</f>
        <v/>
      </c>
      <c r="R38" s="119" t="str">
        <f>IF(P38=0,"",IF(P38&gt;2,IF(Q38=0,"",IFERROR(VLOOKUP(E38&amp;F38&amp;S$10,リスト!$AC$2:$AD$43,2,0),"")),Q38*P38))</f>
        <v/>
      </c>
      <c r="S38" s="119" t="str">
        <f>IF(Q38=0,"",IFERROR(VLOOKUP(E38&amp;F38&amp;S$10,リスト!$AC$2:$AD$43,2,0),""))</f>
        <v/>
      </c>
      <c r="T38" s="164"/>
      <c r="U38" s="164"/>
      <c r="V38" s="120" t="str">
        <f t="shared" si="1"/>
        <v/>
      </c>
      <c r="W38" s="165"/>
      <c r="X38" s="120" t="str">
        <f t="shared" si="5"/>
        <v/>
      </c>
      <c r="Y38" s="316"/>
      <c r="Z38" s="317"/>
      <c r="AA38" s="35"/>
    </row>
    <row r="39" spans="2:44" ht="23.5" customHeight="1">
      <c r="B39" s="106">
        <v>29</v>
      </c>
      <c r="C39" s="157"/>
      <c r="D39" s="136" t="str">
        <f t="shared" si="3"/>
        <v/>
      </c>
      <c r="E39" s="159"/>
      <c r="F39" s="160"/>
      <c r="G39" s="161"/>
      <c r="H39" s="112" t="s">
        <v>100</v>
      </c>
      <c r="I39" s="162"/>
      <c r="J39" s="114" t="s">
        <v>101</v>
      </c>
      <c r="K39" s="161"/>
      <c r="L39" s="116" t="s">
        <v>102</v>
      </c>
      <c r="M39" s="114" t="s">
        <v>101</v>
      </c>
      <c r="N39" s="117">
        <f t="shared" si="4"/>
        <v>0</v>
      </c>
      <c r="O39" s="116" t="s">
        <v>102</v>
      </c>
      <c r="P39" s="118">
        <f t="shared" si="0"/>
        <v>0</v>
      </c>
      <c r="Q39" s="119" t="str">
        <f>IF(P39=0,"",IFERROR(VLOOKUP(E39&amp;F39&amp;Q$10,リスト!$AC$2:$AD$43,2,0),""))</f>
        <v/>
      </c>
      <c r="R39" s="119" t="str">
        <f>IF(P39=0,"",IF(P39&gt;2,IF(Q39=0,"",IFERROR(VLOOKUP(E39&amp;F39&amp;S$10,リスト!$AC$2:$AD$43,2,0),"")),Q39*P39))</f>
        <v/>
      </c>
      <c r="S39" s="119" t="str">
        <f>IF(Q39=0,"",IFERROR(VLOOKUP(E39&amp;F39&amp;S$10,リスト!$AC$2:$AD$43,2,0),""))</f>
        <v/>
      </c>
      <c r="T39" s="164"/>
      <c r="U39" s="164"/>
      <c r="V39" s="120" t="str">
        <f t="shared" si="1"/>
        <v/>
      </c>
      <c r="W39" s="165"/>
      <c r="X39" s="120" t="str">
        <f t="shared" si="5"/>
        <v/>
      </c>
      <c r="Y39" s="316"/>
      <c r="Z39" s="317"/>
      <c r="AA39" s="35"/>
    </row>
    <row r="40" spans="2:44" ht="23.5" customHeight="1" thickBot="1">
      <c r="B40" s="106">
        <v>30</v>
      </c>
      <c r="C40" s="158"/>
      <c r="D40" s="137" t="str">
        <f t="shared" si="3"/>
        <v/>
      </c>
      <c r="E40" s="159"/>
      <c r="F40" s="160"/>
      <c r="G40" s="167"/>
      <c r="H40" s="125" t="s">
        <v>100</v>
      </c>
      <c r="I40" s="168"/>
      <c r="J40" s="127" t="s">
        <v>101</v>
      </c>
      <c r="K40" s="167"/>
      <c r="L40" s="128" t="s">
        <v>102</v>
      </c>
      <c r="M40" s="127" t="s">
        <v>101</v>
      </c>
      <c r="N40" s="129">
        <f t="shared" si="4"/>
        <v>0</v>
      </c>
      <c r="O40" s="128" t="s">
        <v>102</v>
      </c>
      <c r="P40" s="130">
        <f t="shared" si="0"/>
        <v>0</v>
      </c>
      <c r="Q40" s="131" t="str">
        <f>IF(P40=0,"",IFERROR(VLOOKUP(E40&amp;F40&amp;Q$10,リスト!$AC$2:$AD$43,2,0),""))</f>
        <v/>
      </c>
      <c r="R40" s="146" t="str">
        <f>IF(P40=0,"",IF(P40&gt;2,IF(Q40=0,"",IFERROR(VLOOKUP(E40&amp;F40&amp;S$10,リスト!$AC$2:$AD$43,2,0),"")),Q40*P40))</f>
        <v/>
      </c>
      <c r="S40" s="131" t="str">
        <f>IF(Q40=0,"",IFERROR(VLOOKUP(E40&amp;F40&amp;S$10,リスト!$AC$2:$AD$43,2,0),""))</f>
        <v/>
      </c>
      <c r="T40" s="169"/>
      <c r="U40" s="169"/>
      <c r="V40" s="133" t="str">
        <f t="shared" si="1"/>
        <v/>
      </c>
      <c r="W40" s="170"/>
      <c r="X40" s="134" t="str">
        <f t="shared" si="5"/>
        <v/>
      </c>
      <c r="Y40" s="318"/>
      <c r="Z40" s="319"/>
      <c r="AA40" s="35"/>
    </row>
    <row r="41" spans="2:44" ht="15" customHeight="1" thickTop="1" thickBot="1">
      <c r="C41" s="45"/>
      <c r="D41" s="46"/>
      <c r="E41" s="80"/>
      <c r="F41" s="80"/>
      <c r="G41" s="36" t="s">
        <v>103</v>
      </c>
      <c r="H41" s="26"/>
      <c r="I41" s="26"/>
      <c r="J41" s="26"/>
      <c r="K41" s="26"/>
      <c r="L41" s="94"/>
      <c r="M41" s="36" t="s">
        <v>101</v>
      </c>
      <c r="N41" s="12"/>
      <c r="O41" s="13" t="s">
        <v>102</v>
      </c>
      <c r="P41" s="14">
        <f>SUM(P11:P40)</f>
        <v>8</v>
      </c>
      <c r="Q41" s="64"/>
      <c r="R41" s="64"/>
      <c r="S41" s="64"/>
      <c r="T41" s="13"/>
      <c r="U41" s="13"/>
      <c r="V41" s="15"/>
      <c r="W41" s="15"/>
      <c r="X41" s="15">
        <f>SUM(X11:X40)</f>
        <v>31900</v>
      </c>
      <c r="Y41" s="262"/>
      <c r="Z41" s="263"/>
      <c r="AA41" s="35"/>
    </row>
    <row r="42" spans="2:44" ht="15" customHeight="1" thickBot="1">
      <c r="C42" s="2"/>
      <c r="D42" s="2"/>
      <c r="E42" s="2"/>
      <c r="F42" s="2"/>
      <c r="G42" s="2"/>
      <c r="H42" s="2"/>
    </row>
    <row r="43" spans="2:44" ht="15" customHeight="1" thickBot="1">
      <c r="C43" s="47" t="s">
        <v>104</v>
      </c>
      <c r="D43" s="48"/>
      <c r="E43" s="48"/>
      <c r="F43" s="48"/>
      <c r="G43" s="37"/>
      <c r="H43" s="49"/>
      <c r="I43" s="21">
        <f>P41</f>
        <v>8</v>
      </c>
      <c r="J43" s="49" t="s">
        <v>105</v>
      </c>
      <c r="K43" s="6"/>
      <c r="T43" s="212" t="s">
        <v>106</v>
      </c>
      <c r="U43" s="213"/>
      <c r="V43" s="213"/>
      <c r="W43" s="213"/>
      <c r="X43" s="213"/>
      <c r="Y43" s="214"/>
    </row>
    <row r="44" spans="2:44" ht="21" customHeight="1">
      <c r="C44" s="50" t="s">
        <v>107</v>
      </c>
      <c r="D44" s="35"/>
      <c r="E44" s="35"/>
      <c r="F44" s="35"/>
      <c r="H44" s="18"/>
      <c r="I44" s="22">
        <f>X41</f>
        <v>31900</v>
      </c>
      <c r="J44" s="18" t="s">
        <v>108</v>
      </c>
      <c r="K44" s="7"/>
      <c r="T44" s="295"/>
      <c r="U44" s="296"/>
      <c r="V44" s="296"/>
      <c r="W44" s="296"/>
      <c r="X44" s="296"/>
      <c r="Y44" s="297"/>
    </row>
    <row r="45" spans="2:44" ht="21" customHeight="1">
      <c r="C45" s="50" t="s">
        <v>109</v>
      </c>
      <c r="D45" s="35"/>
      <c r="E45" s="35"/>
      <c r="F45" s="35"/>
      <c r="H45" s="18"/>
      <c r="I45" s="171"/>
      <c r="J45" s="18" t="s">
        <v>108</v>
      </c>
      <c r="K45" s="7"/>
      <c r="T45" s="298"/>
      <c r="U45" s="299"/>
      <c r="V45" s="299"/>
      <c r="W45" s="299"/>
      <c r="X45" s="299"/>
      <c r="Y45" s="300"/>
    </row>
    <row r="46" spans="2:44" ht="21" customHeight="1" thickBot="1">
      <c r="C46" s="51" t="s">
        <v>110</v>
      </c>
      <c r="D46" s="52"/>
      <c r="E46" s="52"/>
      <c r="F46" s="52"/>
      <c r="G46" s="66"/>
      <c r="H46" s="53"/>
      <c r="I46" s="23">
        <f>I44-I45</f>
        <v>31900</v>
      </c>
      <c r="J46" s="53" t="s">
        <v>108</v>
      </c>
      <c r="K46" s="8"/>
      <c r="T46" s="298"/>
      <c r="U46" s="299"/>
      <c r="V46" s="299"/>
      <c r="W46" s="299"/>
      <c r="X46" s="299"/>
      <c r="Y46" s="300"/>
    </row>
    <row r="47" spans="2:44" ht="21" customHeight="1" thickBot="1">
      <c r="T47" s="301"/>
      <c r="U47" s="302"/>
      <c r="V47" s="302"/>
      <c r="W47" s="302"/>
      <c r="X47" s="302"/>
      <c r="Y47" s="303"/>
    </row>
    <row r="48" spans="2:44" ht="21" customHeight="1">
      <c r="C48" s="4" t="s">
        <v>111</v>
      </c>
    </row>
    <row r="49" spans="3:25" ht="4.5" customHeight="1">
      <c r="H49" s="11"/>
    </row>
    <row r="50" spans="3:25" ht="16.5" customHeight="1">
      <c r="C50" s="207"/>
      <c r="D50" s="207"/>
      <c r="E50" s="32"/>
      <c r="F50" s="32"/>
      <c r="H50" s="11"/>
      <c r="I50" s="2"/>
      <c r="J50" s="2"/>
      <c r="K50" s="54"/>
    </row>
    <row r="51" spans="3:25" ht="16.5" customHeight="1">
      <c r="C51" s="206"/>
      <c r="D51" s="206"/>
      <c r="E51" s="95"/>
      <c r="F51" s="95"/>
      <c r="H51" s="11"/>
      <c r="I51" s="2"/>
      <c r="J51" s="2"/>
      <c r="K51" s="2"/>
      <c r="L51" s="2"/>
      <c r="M51" s="2"/>
      <c r="N51" s="2"/>
      <c r="O51" s="2"/>
      <c r="P51" s="2"/>
      <c r="T51" s="2"/>
      <c r="U51" s="2"/>
      <c r="V51" s="2"/>
      <c r="W51" s="2"/>
      <c r="X51" s="2"/>
      <c r="Y51" s="2"/>
    </row>
    <row r="52" spans="3:25" ht="16.5" customHeight="1">
      <c r="C52" s="206"/>
      <c r="D52" s="206"/>
      <c r="E52" s="95"/>
      <c r="F52" s="95"/>
      <c r="L52" s="2"/>
      <c r="M52" s="2"/>
      <c r="N52" s="2"/>
      <c r="O52" s="2"/>
      <c r="P52" s="2"/>
    </row>
    <row r="53" spans="3:25" ht="16.5" customHeight="1"/>
    <row r="54" spans="3:25" ht="14.25" customHeight="1">
      <c r="T54" s="38"/>
      <c r="U54" s="38"/>
      <c r="V54" s="38"/>
      <c r="W54" s="38"/>
      <c r="X54" s="38"/>
      <c r="Y54" s="38"/>
    </row>
    <row r="56" spans="3:25" ht="14.25" customHeight="1"/>
  </sheetData>
  <sheetProtection algorithmName="SHA-512" hashValue="tusgG1pmQg6fVmXEOkvstUgfMKZqvnJFlLUDkGi7+cb94H9bTyrQMyWg23btxItt17DXGYy6PhW+SVpsKFNjIQ==" saltValue="eof2DJVMhtIjm5Od4FKGkg==" spinCount="100000" sheet="1" formatRows="0" selectLockedCells="1"/>
  <mergeCells count="59">
    <mergeCell ref="G2:X2"/>
    <mergeCell ref="AE2:AF2"/>
    <mergeCell ref="AG2:AJ2"/>
    <mergeCell ref="AE3:AE4"/>
    <mergeCell ref="AF3:AF4"/>
    <mergeCell ref="AG3:AG4"/>
    <mergeCell ref="AH3:AH4"/>
    <mergeCell ref="AI3:AI4"/>
    <mergeCell ref="AJ3:AJ4"/>
    <mergeCell ref="Y9:Z10"/>
    <mergeCell ref="C4:D4"/>
    <mergeCell ref="E4:O4"/>
    <mergeCell ref="V4:Y4"/>
    <mergeCell ref="V5:Y5"/>
    <mergeCell ref="V7:Y7"/>
    <mergeCell ref="G8:Z8"/>
    <mergeCell ref="G9:P9"/>
    <mergeCell ref="Q9:S9"/>
    <mergeCell ref="T9:V9"/>
    <mergeCell ref="W9:W10"/>
    <mergeCell ref="X9:X10"/>
    <mergeCell ref="C6:D6"/>
    <mergeCell ref="E6:O6"/>
    <mergeCell ref="Y22:Z22"/>
    <mergeCell ref="Y11:Z11"/>
    <mergeCell ref="Y12:Z12"/>
    <mergeCell ref="Y13:Z13"/>
    <mergeCell ref="Y14:Z14"/>
    <mergeCell ref="Y15:Z15"/>
    <mergeCell ref="Y16:Z16"/>
    <mergeCell ref="Y17:Z17"/>
    <mergeCell ref="Y18:Z18"/>
    <mergeCell ref="Y19:Z19"/>
    <mergeCell ref="Y20:Z20"/>
    <mergeCell ref="Y21:Z21"/>
    <mergeCell ref="Y34:Z34"/>
    <mergeCell ref="Y23:Z23"/>
    <mergeCell ref="Y24:Z24"/>
    <mergeCell ref="Y25:Z25"/>
    <mergeCell ref="Y26:Z26"/>
    <mergeCell ref="Y27:Z27"/>
    <mergeCell ref="Y28:Z28"/>
    <mergeCell ref="Y29:Z29"/>
    <mergeCell ref="Y30:Z30"/>
    <mergeCell ref="Y31:Z31"/>
    <mergeCell ref="Y32:Z32"/>
    <mergeCell ref="Y33:Z33"/>
    <mergeCell ref="C52:D52"/>
    <mergeCell ref="Y35:Z35"/>
    <mergeCell ref="Y36:Z36"/>
    <mergeCell ref="Y37:Z37"/>
    <mergeCell ref="Y38:Z38"/>
    <mergeCell ref="Y39:Z39"/>
    <mergeCell ref="Y40:Z40"/>
    <mergeCell ref="Y41:Z41"/>
    <mergeCell ref="T43:Y43"/>
    <mergeCell ref="T44:Y47"/>
    <mergeCell ref="C50:D50"/>
    <mergeCell ref="C51:D51"/>
  </mergeCells>
  <phoneticPr fontId="2"/>
  <dataValidations count="4">
    <dataValidation type="decimal" operator="greaterThanOrEqual" allowBlank="1" showInputMessage="1" showErrorMessage="1" sqref="I45 T11:U40" xr:uid="{95E702A1-D435-45EC-A060-D4D48B5C226E}">
      <formula1>0</formula1>
    </dataValidation>
    <dataValidation type="time" operator="greaterThanOrEqual" allowBlank="1" showInputMessage="1" showErrorMessage="1" sqref="G11:G40 K11:K40 I11:I40" xr:uid="{F4BEB28D-041A-478F-BDD7-9CF2AEC04F1B}">
      <formula1>0</formula1>
    </dataValidation>
    <dataValidation type="list" allowBlank="1" showInputMessage="1" showErrorMessage="1" sqref="W11:W40" xr:uid="{6B2C06E9-F183-41EC-B6CC-F0EFEB460301}">
      <formula1>"時間単価,日額,内規"</formula1>
    </dataValidation>
    <dataValidation type="date" allowBlank="1" showInputMessage="1" showErrorMessage="1" sqref="C11:C40" xr:uid="{6B62220A-A75E-4021-BC75-DF7FE7F8BAB2}">
      <formula1>46149</formula1>
      <formula2>46444</formula2>
    </dataValidation>
  </dataValidations>
  <pageMargins left="0.78740157480314965" right="0.51181102362204722" top="0.78740157480314965" bottom="0.39370078740157483" header="0.51181102362204722" footer="0.51181102362204722"/>
  <pageSetup paperSize="9" scale="36"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744385ED-B054-4749-AD92-54652FC94B50}">
          <x14:formula1>
            <xm:f>リスト!$AG$2:$AG$4</xm:f>
          </x14:formula1>
          <xm:sqref>F11:F40</xm:sqref>
        </x14:dataValidation>
        <x14:dataValidation type="list" allowBlank="1" showInputMessage="1" showErrorMessage="1" xr:uid="{1C08E154-05B5-44D4-AE7F-E6A8243D82B5}">
          <x14:formula1>
            <xm:f>リスト!$AF$2:$AF$8</xm:f>
          </x14:formula1>
          <xm:sqref>E11:E40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F5802-C52A-4A40-AE3A-3473CD1F5011}">
  <sheetPr>
    <tabColor theme="3"/>
    <pageSetUpPr fitToPage="1"/>
  </sheetPr>
  <dimension ref="B1:AC57"/>
  <sheetViews>
    <sheetView showGridLines="0" zoomScale="60" zoomScaleNormal="60" zoomScaleSheetLayoutView="58" workbookViewId="0">
      <pane xSplit="4" ySplit="10" topLeftCell="E11" activePane="bottomRight" state="frozen"/>
      <selection activeCell="F3" sqref="F3"/>
      <selection pane="topRight" activeCell="F3" sqref="F3"/>
      <selection pane="bottomLeft" activeCell="F3" sqref="F3"/>
      <selection pane="bottomRight" activeCell="C11" sqref="C11"/>
    </sheetView>
  </sheetViews>
  <sheetFormatPr baseColWidth="10" defaultColWidth="11" defaultRowHeight="14"/>
  <cols>
    <col min="1" max="1" width="1.5" style="4" customWidth="1"/>
    <col min="2" max="2" width="3.83203125" style="4" bestFit="1" customWidth="1"/>
    <col min="3" max="3" width="21.1640625" style="4" customWidth="1"/>
    <col min="4" max="4" width="6.1640625" style="4" bestFit="1" customWidth="1"/>
    <col min="5" max="5" width="17.5" style="4" customWidth="1"/>
    <col min="6" max="6" width="65" style="4" bestFit="1" customWidth="1"/>
    <col min="7" max="7" width="16.33203125" style="4" bestFit="1" customWidth="1"/>
    <col min="8" max="8" width="12.5" style="4" customWidth="1"/>
    <col min="9" max="9" width="16.33203125" style="4" bestFit="1" customWidth="1"/>
    <col min="10" max="10" width="16.83203125" style="4" customWidth="1"/>
    <col min="11" max="11" width="12.5" style="4" customWidth="1"/>
    <col min="12" max="12" width="15.6640625" style="4" bestFit="1" customWidth="1"/>
    <col min="13" max="13" width="12.5" style="4" customWidth="1"/>
    <col min="14" max="14" width="25.6640625" style="4" customWidth="1"/>
    <col min="15" max="16" width="3.5" style="4" customWidth="1"/>
    <col min="17" max="17" width="11" style="4"/>
    <col min="18" max="18" width="58.33203125" style="4" bestFit="1" customWidth="1"/>
    <col min="19" max="19" width="87.33203125" style="4" customWidth="1"/>
    <col min="20" max="22" width="11" style="4"/>
    <col min="23" max="24" width="12.5" style="4" customWidth="1"/>
    <col min="25" max="28" width="19.1640625" style="4" customWidth="1"/>
    <col min="29" max="16384" width="11" style="4"/>
  </cols>
  <sheetData>
    <row r="1" spans="2:28" ht="24" customHeight="1">
      <c r="C1" s="1" t="str">
        <f>執筆!C1</f>
        <v>様式10_事業実施予定表（謝金_執筆）</v>
      </c>
    </row>
    <row r="2" spans="2:28" ht="21" customHeight="1">
      <c r="D2" s="1"/>
      <c r="E2" s="247" t="s">
        <v>112</v>
      </c>
      <c r="F2" s="247"/>
      <c r="G2" s="247"/>
      <c r="H2" s="247"/>
      <c r="I2" s="247"/>
      <c r="J2" s="247"/>
      <c r="K2" s="247"/>
      <c r="L2" s="247"/>
      <c r="M2" s="247"/>
      <c r="W2" s="207"/>
      <c r="X2" s="207"/>
      <c r="Y2" s="207"/>
      <c r="Z2" s="207"/>
      <c r="AA2" s="207"/>
      <c r="AB2" s="207"/>
    </row>
    <row r="3" spans="2:28" ht="14.25" customHeight="1">
      <c r="C3" s="2"/>
      <c r="D3" s="2"/>
      <c r="E3" s="2"/>
      <c r="F3"/>
      <c r="G3"/>
      <c r="H3"/>
      <c r="I3" s="2"/>
      <c r="J3" s="2"/>
      <c r="K3" s="2"/>
      <c r="L3" s="2"/>
      <c r="M3" s="2"/>
      <c r="W3" s="207"/>
      <c r="X3" s="207"/>
      <c r="Y3" s="207"/>
      <c r="Z3" s="254"/>
      <c r="AA3" s="207"/>
      <c r="AB3" s="207"/>
    </row>
    <row r="4" spans="2:28" ht="17.25" customHeight="1">
      <c r="C4" s="292" t="s">
        <v>77</v>
      </c>
      <c r="D4" s="292"/>
      <c r="E4" s="271" t="s">
        <v>133</v>
      </c>
      <c r="F4" s="271"/>
      <c r="G4" s="271"/>
      <c r="H4" s="271"/>
      <c r="I4" s="147"/>
      <c r="J4" s="147"/>
      <c r="K4" s="39" t="s">
        <v>78</v>
      </c>
      <c r="L4" s="335" t="s">
        <v>123</v>
      </c>
      <c r="M4" s="335"/>
      <c r="N4" s="335"/>
      <c r="W4" s="207"/>
      <c r="X4" s="207"/>
      <c r="Y4" s="207"/>
      <c r="Z4" s="254"/>
      <c r="AA4" s="207"/>
      <c r="AB4" s="207"/>
    </row>
    <row r="5" spans="2:28" ht="17.25" customHeight="1">
      <c r="B5"/>
      <c r="C5"/>
      <c r="D5"/>
      <c r="L5" s="280" t="s">
        <v>82</v>
      </c>
      <c r="M5" s="280"/>
      <c r="N5" s="280"/>
      <c r="X5" s="16"/>
    </row>
    <row r="6" spans="2:28" ht="17.25" customHeight="1">
      <c r="B6"/>
      <c r="C6" s="257" t="s">
        <v>175</v>
      </c>
      <c r="D6" s="257"/>
      <c r="E6" s="315" t="s">
        <v>176</v>
      </c>
      <c r="F6" s="315"/>
      <c r="G6" s="315"/>
      <c r="H6" s="315"/>
      <c r="I6" s="35"/>
      <c r="J6" s="35"/>
      <c r="K6" s="35"/>
      <c r="L6" s="197"/>
      <c r="M6" s="197"/>
      <c r="N6" s="197"/>
      <c r="X6" s="16"/>
    </row>
    <row r="7" spans="2:28" ht="17.25" customHeight="1" thickBot="1">
      <c r="C7" s="2"/>
      <c r="D7" s="2"/>
      <c r="E7" s="2"/>
      <c r="F7" s="2"/>
      <c r="G7" s="2"/>
      <c r="H7" s="2"/>
      <c r="I7" s="2"/>
      <c r="J7" s="2"/>
      <c r="K7" s="2"/>
      <c r="L7" s="2"/>
      <c r="M7" s="2"/>
      <c r="X7" s="16"/>
    </row>
    <row r="8" spans="2:28" ht="21.75" customHeight="1" thickBot="1">
      <c r="C8" s="72"/>
      <c r="D8" s="74"/>
      <c r="E8" s="330" t="s">
        <v>113</v>
      </c>
      <c r="F8" s="306"/>
      <c r="G8" s="306"/>
      <c r="H8" s="306"/>
      <c r="I8" s="306"/>
      <c r="J8" s="306"/>
      <c r="K8" s="306"/>
      <c r="L8" s="306"/>
      <c r="M8" s="306"/>
      <c r="N8" s="306"/>
      <c r="O8" s="307"/>
      <c r="P8" s="3"/>
      <c r="X8" s="16"/>
    </row>
    <row r="9" spans="2:28" ht="36" customHeight="1">
      <c r="C9" s="75"/>
      <c r="D9" s="76"/>
      <c r="E9" s="331" t="s">
        <v>114</v>
      </c>
      <c r="F9" s="332" t="s">
        <v>115</v>
      </c>
      <c r="G9" s="308"/>
      <c r="H9" s="308"/>
      <c r="I9" s="333" t="s">
        <v>179</v>
      </c>
      <c r="J9" s="308"/>
      <c r="K9" s="309"/>
      <c r="L9" s="310" t="s">
        <v>85</v>
      </c>
      <c r="M9" s="334" t="s">
        <v>86</v>
      </c>
      <c r="N9" s="277" t="s">
        <v>116</v>
      </c>
      <c r="O9" s="278"/>
      <c r="P9" s="3"/>
      <c r="X9" s="16"/>
    </row>
    <row r="10" spans="2:28" ht="29.25" customHeight="1">
      <c r="B10" s="105" t="s">
        <v>135</v>
      </c>
      <c r="C10" s="104" t="s">
        <v>134</v>
      </c>
      <c r="D10" s="103" t="s">
        <v>96</v>
      </c>
      <c r="E10" s="275"/>
      <c r="F10" s="40" t="s">
        <v>117</v>
      </c>
      <c r="G10" s="40" t="s">
        <v>118</v>
      </c>
      <c r="H10" s="41" t="s">
        <v>98</v>
      </c>
      <c r="I10" s="40" t="s">
        <v>118</v>
      </c>
      <c r="J10" s="42" t="s">
        <v>119</v>
      </c>
      <c r="K10" s="55" t="s">
        <v>98</v>
      </c>
      <c r="L10" s="235"/>
      <c r="M10" s="238"/>
      <c r="N10" s="229"/>
      <c r="O10" s="279"/>
      <c r="P10" s="3"/>
      <c r="X10" s="16"/>
      <c r="Z10" s="2"/>
      <c r="AA10" s="18"/>
      <c r="AB10" s="2"/>
    </row>
    <row r="11" spans="2:28" ht="20.5" customHeight="1">
      <c r="B11" s="106">
        <v>1</v>
      </c>
      <c r="C11" s="155">
        <v>46315</v>
      </c>
      <c r="D11" s="78" t="str">
        <f>IF(C11="","",TEXT(C11,"aaa"))</f>
        <v>火</v>
      </c>
      <c r="E11" s="198">
        <v>5</v>
      </c>
      <c r="F11" s="199" t="s">
        <v>130</v>
      </c>
      <c r="G11" s="28">
        <f>IFERROR(IF(E11="","",VLOOKUP(F11,執筆,2,FALSE)),"")</f>
        <v>2900</v>
      </c>
      <c r="H11" s="24">
        <f>IFERROR(IF(E11="","",E11*G11),"")</f>
        <v>14500</v>
      </c>
      <c r="I11" s="200">
        <v>4000</v>
      </c>
      <c r="J11" s="201"/>
      <c r="K11" s="28">
        <f>IFERROR(IF(H11="","",IF(I11="",J11,E11*I11)),"")</f>
        <v>20000</v>
      </c>
      <c r="L11" s="165" t="s">
        <v>127</v>
      </c>
      <c r="M11" s="56">
        <f t="shared" ref="M11:M40" si="0">IF(L11="","",IF(AND(L11="内規",H11&gt;K11),K11,H11))</f>
        <v>14500</v>
      </c>
      <c r="N11" s="328" t="s">
        <v>131</v>
      </c>
      <c r="O11" s="329"/>
      <c r="P11" s="43"/>
      <c r="W11" s="2"/>
      <c r="X11" s="9"/>
      <c r="Y11" s="18"/>
      <c r="Z11" s="2"/>
      <c r="AA11" s="2"/>
      <c r="AB11" s="2"/>
    </row>
    <row r="12" spans="2:28" ht="20.5" customHeight="1">
      <c r="B12" s="106">
        <v>2</v>
      </c>
      <c r="C12" s="155">
        <v>46316</v>
      </c>
      <c r="D12" s="78" t="str">
        <f t="shared" ref="D12:D40" si="1">IF(C12="","",TEXT(C12,"aaa"))</f>
        <v>水</v>
      </c>
      <c r="E12" s="198">
        <v>4</v>
      </c>
      <c r="F12" s="199" t="s">
        <v>130</v>
      </c>
      <c r="G12" s="28">
        <f t="shared" ref="G12:G40" si="2">IFERROR(IF(E12="","",VLOOKUP(F12,執筆,2,FALSE)),"")</f>
        <v>2900</v>
      </c>
      <c r="H12" s="24">
        <f t="shared" ref="H12:H40" si="3">IFERROR(IF(E12="","",E12*G12),"")</f>
        <v>11600</v>
      </c>
      <c r="I12" s="200"/>
      <c r="J12" s="201">
        <v>15000</v>
      </c>
      <c r="K12" s="28">
        <f t="shared" ref="K12:K40" si="4">IFERROR(IF(H12="","",IF(I12="",J12,E12*I12)),"")</f>
        <v>15000</v>
      </c>
      <c r="L12" s="165" t="s">
        <v>125</v>
      </c>
      <c r="M12" s="56">
        <f t="shared" si="0"/>
        <v>11600</v>
      </c>
      <c r="N12" s="328" t="s">
        <v>132</v>
      </c>
      <c r="O12" s="329"/>
      <c r="P12" s="43"/>
      <c r="Q12" s="19"/>
      <c r="R12" s="19"/>
      <c r="W12" s="2"/>
      <c r="X12" s="9"/>
      <c r="Y12" s="18"/>
      <c r="Z12" s="2"/>
      <c r="AA12" s="18"/>
      <c r="AB12" s="2"/>
    </row>
    <row r="13" spans="2:28" ht="20.5" customHeight="1">
      <c r="B13" s="106">
        <v>3</v>
      </c>
      <c r="C13" s="155">
        <v>46417</v>
      </c>
      <c r="D13" s="78" t="str">
        <f t="shared" si="1"/>
        <v>土</v>
      </c>
      <c r="E13" s="198">
        <v>3</v>
      </c>
      <c r="F13" s="199" t="s">
        <v>130</v>
      </c>
      <c r="G13" s="28">
        <f t="shared" si="2"/>
        <v>2900</v>
      </c>
      <c r="H13" s="24">
        <f t="shared" si="3"/>
        <v>8700</v>
      </c>
      <c r="I13" s="200"/>
      <c r="J13" s="201">
        <v>7000</v>
      </c>
      <c r="K13" s="28">
        <f t="shared" si="4"/>
        <v>7000</v>
      </c>
      <c r="L13" s="165" t="s">
        <v>125</v>
      </c>
      <c r="M13" s="56">
        <f t="shared" si="0"/>
        <v>7000</v>
      </c>
      <c r="N13" s="328" t="s">
        <v>132</v>
      </c>
      <c r="O13" s="329"/>
      <c r="P13" s="43"/>
      <c r="Q13" s="44"/>
      <c r="S13" s="10"/>
      <c r="W13" s="2"/>
      <c r="X13" s="9"/>
      <c r="Y13" s="18"/>
      <c r="Z13" s="2"/>
      <c r="AA13" s="2"/>
      <c r="AB13" s="2"/>
    </row>
    <row r="14" spans="2:28" ht="20.5" customHeight="1">
      <c r="B14" s="106">
        <v>4</v>
      </c>
      <c r="C14" s="155"/>
      <c r="D14" s="78" t="str">
        <f t="shared" si="1"/>
        <v/>
      </c>
      <c r="E14" s="198"/>
      <c r="F14" s="199"/>
      <c r="G14" s="28" t="str">
        <f t="shared" si="2"/>
        <v/>
      </c>
      <c r="H14" s="24" t="str">
        <f t="shared" si="3"/>
        <v/>
      </c>
      <c r="I14" s="200"/>
      <c r="J14" s="201"/>
      <c r="K14" s="28" t="str">
        <f t="shared" si="4"/>
        <v/>
      </c>
      <c r="L14" s="165"/>
      <c r="M14" s="56" t="str">
        <f t="shared" si="0"/>
        <v/>
      </c>
      <c r="N14" s="328"/>
      <c r="O14" s="329"/>
      <c r="P14" s="43"/>
      <c r="S14" s="10"/>
      <c r="T14" s="10"/>
      <c r="U14" s="2"/>
      <c r="V14" s="20"/>
      <c r="W14" s="2"/>
      <c r="X14" s="9"/>
      <c r="Y14" s="18"/>
      <c r="Z14" s="2"/>
      <c r="AA14" s="20"/>
      <c r="AB14" s="2"/>
    </row>
    <row r="15" spans="2:28" ht="20.5" customHeight="1">
      <c r="B15" s="106">
        <v>5</v>
      </c>
      <c r="C15" s="155"/>
      <c r="D15" s="78" t="str">
        <f t="shared" si="1"/>
        <v/>
      </c>
      <c r="E15" s="198"/>
      <c r="F15" s="199"/>
      <c r="G15" s="28" t="str">
        <f t="shared" si="2"/>
        <v/>
      </c>
      <c r="H15" s="24" t="str">
        <f t="shared" si="3"/>
        <v/>
      </c>
      <c r="I15" s="200"/>
      <c r="J15" s="201"/>
      <c r="K15" s="28" t="str">
        <f t="shared" si="4"/>
        <v/>
      </c>
      <c r="L15" s="165"/>
      <c r="M15" s="56" t="str">
        <f t="shared" si="0"/>
        <v/>
      </c>
      <c r="N15" s="328"/>
      <c r="O15" s="329"/>
      <c r="P15" s="43"/>
      <c r="S15" s="10"/>
      <c r="T15" s="10"/>
      <c r="U15" s="2"/>
      <c r="V15" s="20"/>
      <c r="W15" s="2"/>
      <c r="X15" s="9"/>
      <c r="Y15" s="18"/>
      <c r="Z15" s="2"/>
      <c r="AA15" s="20"/>
      <c r="AB15" s="2"/>
    </row>
    <row r="16" spans="2:28" ht="20.5" customHeight="1">
      <c r="B16" s="106">
        <v>6</v>
      </c>
      <c r="C16" s="155"/>
      <c r="D16" s="78" t="str">
        <f t="shared" si="1"/>
        <v/>
      </c>
      <c r="E16" s="198"/>
      <c r="F16" s="199"/>
      <c r="G16" s="28" t="str">
        <f t="shared" si="2"/>
        <v/>
      </c>
      <c r="H16" s="24" t="str">
        <f t="shared" si="3"/>
        <v/>
      </c>
      <c r="I16" s="200"/>
      <c r="J16" s="201"/>
      <c r="K16" s="28" t="str">
        <f t="shared" si="4"/>
        <v/>
      </c>
      <c r="L16" s="165"/>
      <c r="M16" s="56" t="str">
        <f t="shared" si="0"/>
        <v/>
      </c>
      <c r="N16" s="328"/>
      <c r="O16" s="329"/>
      <c r="P16" s="43"/>
      <c r="S16" s="10"/>
      <c r="T16" s="10"/>
      <c r="U16" s="2"/>
      <c r="V16" s="20"/>
      <c r="W16" s="2"/>
      <c r="X16" s="9"/>
      <c r="Y16" s="18"/>
      <c r="Z16" s="2"/>
      <c r="AA16" s="20"/>
      <c r="AB16" s="2"/>
    </row>
    <row r="17" spans="2:29" ht="20.5" customHeight="1">
      <c r="B17" s="106">
        <v>7</v>
      </c>
      <c r="C17" s="155"/>
      <c r="D17" s="78" t="str">
        <f t="shared" si="1"/>
        <v/>
      </c>
      <c r="E17" s="198"/>
      <c r="F17" s="199"/>
      <c r="G17" s="28" t="str">
        <f t="shared" si="2"/>
        <v/>
      </c>
      <c r="H17" s="24" t="str">
        <f t="shared" si="3"/>
        <v/>
      </c>
      <c r="I17" s="200"/>
      <c r="J17" s="201"/>
      <c r="K17" s="28" t="str">
        <f>IFERROR(IF(H17="","",IF(I17="",J17,E17*I17)),"")</f>
        <v/>
      </c>
      <c r="L17" s="165"/>
      <c r="M17" s="56" t="str">
        <f t="shared" si="0"/>
        <v/>
      </c>
      <c r="N17" s="328"/>
      <c r="O17" s="329"/>
      <c r="P17" s="43"/>
      <c r="S17" s="10"/>
      <c r="T17" s="10"/>
      <c r="U17" s="2"/>
      <c r="V17" s="20"/>
      <c r="W17" s="2"/>
      <c r="X17" s="3"/>
      <c r="Z17" s="2"/>
      <c r="AA17" s="2"/>
      <c r="AB17" s="20"/>
      <c r="AC17" s="2"/>
    </row>
    <row r="18" spans="2:29" ht="20.5" customHeight="1">
      <c r="B18" s="106">
        <v>8</v>
      </c>
      <c r="C18" s="155"/>
      <c r="D18" s="78" t="str">
        <f t="shared" si="1"/>
        <v/>
      </c>
      <c r="E18" s="198"/>
      <c r="F18" s="199"/>
      <c r="G18" s="28" t="str">
        <f t="shared" si="2"/>
        <v/>
      </c>
      <c r="H18" s="24" t="str">
        <f t="shared" si="3"/>
        <v/>
      </c>
      <c r="I18" s="200"/>
      <c r="J18" s="201"/>
      <c r="K18" s="28" t="str">
        <f t="shared" si="4"/>
        <v/>
      </c>
      <c r="L18" s="165"/>
      <c r="M18" s="56" t="str">
        <f t="shared" si="0"/>
        <v/>
      </c>
      <c r="N18" s="328"/>
      <c r="O18" s="329"/>
      <c r="P18" s="43"/>
      <c r="Q18" s="35"/>
      <c r="S18" s="10"/>
      <c r="T18" s="10"/>
      <c r="U18" s="2"/>
      <c r="V18" s="20"/>
      <c r="W18" s="2"/>
      <c r="X18" s="3"/>
      <c r="Z18" s="2"/>
      <c r="AA18" s="2"/>
      <c r="AB18" s="20"/>
      <c r="AC18" s="2"/>
    </row>
    <row r="19" spans="2:29" ht="20.5" customHeight="1">
      <c r="B19" s="106">
        <v>9</v>
      </c>
      <c r="C19" s="155"/>
      <c r="D19" s="78" t="str">
        <f t="shared" si="1"/>
        <v/>
      </c>
      <c r="E19" s="198"/>
      <c r="F19" s="199"/>
      <c r="G19" s="28" t="str">
        <f t="shared" si="2"/>
        <v/>
      </c>
      <c r="H19" s="24" t="str">
        <f t="shared" si="3"/>
        <v/>
      </c>
      <c r="I19" s="200"/>
      <c r="J19" s="201"/>
      <c r="K19" s="28" t="str">
        <f t="shared" si="4"/>
        <v/>
      </c>
      <c r="L19" s="165"/>
      <c r="M19" s="56" t="str">
        <f t="shared" si="0"/>
        <v/>
      </c>
      <c r="N19" s="328"/>
      <c r="O19" s="329"/>
      <c r="P19" s="43"/>
      <c r="Q19" s="35"/>
      <c r="S19" s="10"/>
      <c r="T19" s="10"/>
      <c r="U19" s="2"/>
      <c r="V19" s="20"/>
      <c r="Y19" s="18"/>
    </row>
    <row r="20" spans="2:29" ht="20.5" customHeight="1">
      <c r="B20" s="106">
        <v>10</v>
      </c>
      <c r="C20" s="155"/>
      <c r="D20" s="78" t="str">
        <f t="shared" si="1"/>
        <v/>
      </c>
      <c r="E20" s="198"/>
      <c r="F20" s="199"/>
      <c r="G20" s="28" t="str">
        <f t="shared" si="2"/>
        <v/>
      </c>
      <c r="H20" s="24" t="str">
        <f t="shared" si="3"/>
        <v/>
      </c>
      <c r="I20" s="200"/>
      <c r="J20" s="201"/>
      <c r="K20" s="28" t="str">
        <f t="shared" si="4"/>
        <v/>
      </c>
      <c r="L20" s="165"/>
      <c r="M20" s="56" t="str">
        <f t="shared" si="0"/>
        <v/>
      </c>
      <c r="N20" s="328"/>
      <c r="O20" s="329"/>
      <c r="P20" s="43"/>
      <c r="Q20" s="35"/>
      <c r="S20" s="10"/>
      <c r="T20" s="10"/>
      <c r="U20" s="2"/>
      <c r="V20" s="20"/>
      <c r="Y20" s="2"/>
    </row>
    <row r="21" spans="2:29" ht="20.5" customHeight="1">
      <c r="B21" s="106">
        <v>11</v>
      </c>
      <c r="C21" s="155"/>
      <c r="D21" s="78" t="str">
        <f t="shared" si="1"/>
        <v/>
      </c>
      <c r="E21" s="198"/>
      <c r="F21" s="199"/>
      <c r="G21" s="28" t="str">
        <f t="shared" si="2"/>
        <v/>
      </c>
      <c r="H21" s="24" t="str">
        <f t="shared" si="3"/>
        <v/>
      </c>
      <c r="I21" s="200"/>
      <c r="J21" s="201"/>
      <c r="K21" s="28" t="str">
        <f t="shared" si="4"/>
        <v/>
      </c>
      <c r="L21" s="165"/>
      <c r="M21" s="56" t="str">
        <f t="shared" si="0"/>
        <v/>
      </c>
      <c r="N21" s="328"/>
      <c r="O21" s="329"/>
      <c r="P21" s="43"/>
      <c r="Q21" s="35"/>
      <c r="S21" s="10"/>
      <c r="T21" s="10"/>
      <c r="U21" s="2"/>
      <c r="V21" s="20"/>
      <c r="Y21" s="18"/>
    </row>
    <row r="22" spans="2:29" ht="20.5" customHeight="1">
      <c r="B22" s="106">
        <v>12</v>
      </c>
      <c r="C22" s="155"/>
      <c r="D22" s="78" t="str">
        <f t="shared" si="1"/>
        <v/>
      </c>
      <c r="E22" s="198"/>
      <c r="F22" s="199"/>
      <c r="G22" s="28" t="str">
        <f t="shared" si="2"/>
        <v/>
      </c>
      <c r="H22" s="24" t="str">
        <f t="shared" si="3"/>
        <v/>
      </c>
      <c r="I22" s="200"/>
      <c r="J22" s="201"/>
      <c r="K22" s="28" t="str">
        <f t="shared" si="4"/>
        <v/>
      </c>
      <c r="L22" s="165"/>
      <c r="M22" s="56" t="str">
        <f t="shared" si="0"/>
        <v/>
      </c>
      <c r="N22" s="328"/>
      <c r="O22" s="329"/>
      <c r="P22" s="43"/>
      <c r="Q22" s="35"/>
      <c r="S22" s="10"/>
      <c r="T22" s="10"/>
      <c r="U22" s="2"/>
      <c r="V22" s="20"/>
      <c r="Y22" s="2"/>
    </row>
    <row r="23" spans="2:29" ht="20.5" customHeight="1">
      <c r="B23" s="106">
        <v>13</v>
      </c>
      <c r="C23" s="155"/>
      <c r="D23" s="78" t="str">
        <f t="shared" si="1"/>
        <v/>
      </c>
      <c r="E23" s="198"/>
      <c r="F23" s="199"/>
      <c r="G23" s="28" t="str">
        <f t="shared" si="2"/>
        <v/>
      </c>
      <c r="H23" s="24" t="str">
        <f t="shared" si="3"/>
        <v/>
      </c>
      <c r="I23" s="200"/>
      <c r="J23" s="201"/>
      <c r="K23" s="28" t="str">
        <f t="shared" si="4"/>
        <v/>
      </c>
      <c r="L23" s="165"/>
      <c r="M23" s="56" t="str">
        <f t="shared" si="0"/>
        <v/>
      </c>
      <c r="N23" s="328"/>
      <c r="O23" s="329"/>
      <c r="P23" s="43"/>
      <c r="Q23" s="35"/>
      <c r="S23" s="10"/>
      <c r="T23" s="10"/>
      <c r="U23" s="2"/>
      <c r="V23" s="20"/>
      <c r="Y23" s="20"/>
    </row>
    <row r="24" spans="2:29" ht="20.5" customHeight="1">
      <c r="B24" s="106">
        <v>14</v>
      </c>
      <c r="C24" s="155"/>
      <c r="D24" s="78" t="str">
        <f t="shared" si="1"/>
        <v/>
      </c>
      <c r="E24" s="198"/>
      <c r="F24" s="199"/>
      <c r="G24" s="28" t="str">
        <f t="shared" si="2"/>
        <v/>
      </c>
      <c r="H24" s="24" t="str">
        <f t="shared" si="3"/>
        <v/>
      </c>
      <c r="I24" s="200"/>
      <c r="J24" s="201"/>
      <c r="K24" s="28" t="str">
        <f t="shared" si="4"/>
        <v/>
      </c>
      <c r="L24" s="165"/>
      <c r="M24" s="56" t="str">
        <f t="shared" si="0"/>
        <v/>
      </c>
      <c r="N24" s="328"/>
      <c r="O24" s="329"/>
      <c r="P24" s="43"/>
      <c r="Q24" s="35"/>
      <c r="S24" s="10"/>
      <c r="T24" s="10"/>
      <c r="Y24" s="20"/>
    </row>
    <row r="25" spans="2:29" ht="20.5" customHeight="1">
      <c r="B25" s="106">
        <v>15</v>
      </c>
      <c r="C25" s="155"/>
      <c r="D25" s="78" t="str">
        <f t="shared" si="1"/>
        <v/>
      </c>
      <c r="E25" s="198"/>
      <c r="F25" s="199"/>
      <c r="G25" s="28" t="str">
        <f t="shared" si="2"/>
        <v/>
      </c>
      <c r="H25" s="24" t="str">
        <f t="shared" si="3"/>
        <v/>
      </c>
      <c r="I25" s="200"/>
      <c r="J25" s="201"/>
      <c r="K25" s="28" t="str">
        <f t="shared" si="4"/>
        <v/>
      </c>
      <c r="L25" s="165"/>
      <c r="M25" s="56" t="str">
        <f t="shared" si="0"/>
        <v/>
      </c>
      <c r="N25" s="328"/>
      <c r="O25" s="329"/>
      <c r="P25" s="43"/>
      <c r="Q25" s="35"/>
      <c r="S25" s="10"/>
      <c r="T25" s="10"/>
      <c r="Y25" s="20"/>
    </row>
    <row r="26" spans="2:29" ht="20.5" customHeight="1">
      <c r="B26" s="106">
        <v>16</v>
      </c>
      <c r="C26" s="155"/>
      <c r="D26" s="78" t="str">
        <f t="shared" si="1"/>
        <v/>
      </c>
      <c r="E26" s="198"/>
      <c r="F26" s="199"/>
      <c r="G26" s="28" t="str">
        <f t="shared" si="2"/>
        <v/>
      </c>
      <c r="H26" s="24" t="str">
        <f t="shared" si="3"/>
        <v/>
      </c>
      <c r="I26" s="200"/>
      <c r="J26" s="201"/>
      <c r="K26" s="28" t="str">
        <f t="shared" si="4"/>
        <v/>
      </c>
      <c r="L26" s="165"/>
      <c r="M26" s="56" t="str">
        <f t="shared" si="0"/>
        <v/>
      </c>
      <c r="N26" s="328"/>
      <c r="O26" s="329"/>
      <c r="P26" s="43"/>
      <c r="Q26" s="35"/>
      <c r="S26" s="10"/>
      <c r="T26" s="10"/>
    </row>
    <row r="27" spans="2:29" ht="20.5" customHeight="1">
      <c r="B27" s="106">
        <v>17</v>
      </c>
      <c r="C27" s="155"/>
      <c r="D27" s="78" t="str">
        <f t="shared" si="1"/>
        <v/>
      </c>
      <c r="E27" s="198"/>
      <c r="F27" s="199"/>
      <c r="G27" s="28" t="str">
        <f t="shared" si="2"/>
        <v/>
      </c>
      <c r="H27" s="24" t="str">
        <f t="shared" si="3"/>
        <v/>
      </c>
      <c r="I27" s="200"/>
      <c r="J27" s="201"/>
      <c r="K27" s="28" t="str">
        <f t="shared" si="4"/>
        <v/>
      </c>
      <c r="L27" s="165"/>
      <c r="M27" s="56" t="str">
        <f t="shared" si="0"/>
        <v/>
      </c>
      <c r="N27" s="328"/>
      <c r="O27" s="329"/>
      <c r="P27" s="43"/>
      <c r="Q27" s="35"/>
      <c r="S27" s="10"/>
      <c r="T27" s="10"/>
    </row>
    <row r="28" spans="2:29" ht="20.5" customHeight="1">
      <c r="B28" s="106">
        <v>18</v>
      </c>
      <c r="C28" s="155"/>
      <c r="D28" s="78" t="str">
        <f t="shared" si="1"/>
        <v/>
      </c>
      <c r="E28" s="198"/>
      <c r="F28" s="199"/>
      <c r="G28" s="28" t="str">
        <f t="shared" si="2"/>
        <v/>
      </c>
      <c r="H28" s="24" t="str">
        <f t="shared" si="3"/>
        <v/>
      </c>
      <c r="I28" s="200"/>
      <c r="J28" s="201"/>
      <c r="K28" s="28" t="str">
        <f t="shared" si="4"/>
        <v/>
      </c>
      <c r="L28" s="165"/>
      <c r="M28" s="56" t="str">
        <f t="shared" si="0"/>
        <v/>
      </c>
      <c r="N28" s="328"/>
      <c r="O28" s="329"/>
      <c r="P28" s="43"/>
      <c r="S28" s="10"/>
      <c r="T28" s="10"/>
      <c r="Y28" s="2"/>
    </row>
    <row r="29" spans="2:29" ht="20.5" customHeight="1">
      <c r="B29" s="106">
        <v>19</v>
      </c>
      <c r="C29" s="155"/>
      <c r="D29" s="78" t="str">
        <f t="shared" si="1"/>
        <v/>
      </c>
      <c r="E29" s="198"/>
      <c r="F29" s="199"/>
      <c r="G29" s="28" t="str">
        <f t="shared" si="2"/>
        <v/>
      </c>
      <c r="H29" s="24" t="str">
        <f t="shared" si="3"/>
        <v/>
      </c>
      <c r="I29" s="200"/>
      <c r="J29" s="201"/>
      <c r="K29" s="28" t="str">
        <f t="shared" si="4"/>
        <v/>
      </c>
      <c r="L29" s="165"/>
      <c r="M29" s="56" t="str">
        <f t="shared" si="0"/>
        <v/>
      </c>
      <c r="N29" s="328"/>
      <c r="O29" s="329"/>
      <c r="P29" s="43"/>
      <c r="S29" s="10"/>
      <c r="T29" s="10"/>
      <c r="Y29" s="2"/>
    </row>
    <row r="30" spans="2:29" ht="20.5" customHeight="1">
      <c r="B30" s="106">
        <v>20</v>
      </c>
      <c r="C30" s="155"/>
      <c r="D30" s="78" t="str">
        <f t="shared" si="1"/>
        <v/>
      </c>
      <c r="E30" s="198"/>
      <c r="F30" s="199"/>
      <c r="G30" s="28" t="str">
        <f t="shared" si="2"/>
        <v/>
      </c>
      <c r="H30" s="24" t="str">
        <f t="shared" si="3"/>
        <v/>
      </c>
      <c r="I30" s="200"/>
      <c r="J30" s="201"/>
      <c r="K30" s="28" t="str">
        <f t="shared" si="4"/>
        <v/>
      </c>
      <c r="L30" s="165"/>
      <c r="M30" s="56" t="str">
        <f t="shared" si="0"/>
        <v/>
      </c>
      <c r="N30" s="328"/>
      <c r="O30" s="329"/>
      <c r="P30" s="43"/>
      <c r="S30" s="10"/>
      <c r="T30" s="10"/>
      <c r="Y30" s="2"/>
    </row>
    <row r="31" spans="2:29" ht="20.5" customHeight="1">
      <c r="B31" s="106">
        <v>21</v>
      </c>
      <c r="C31" s="155"/>
      <c r="D31" s="78" t="str">
        <f t="shared" si="1"/>
        <v/>
      </c>
      <c r="E31" s="198"/>
      <c r="F31" s="199"/>
      <c r="G31" s="28" t="str">
        <f t="shared" si="2"/>
        <v/>
      </c>
      <c r="H31" s="24" t="str">
        <f t="shared" si="3"/>
        <v/>
      </c>
      <c r="I31" s="200"/>
      <c r="J31" s="201"/>
      <c r="K31" s="28" t="str">
        <f t="shared" si="4"/>
        <v/>
      </c>
      <c r="L31" s="165"/>
      <c r="M31" s="56" t="str">
        <f t="shared" si="0"/>
        <v/>
      </c>
      <c r="N31" s="328"/>
      <c r="O31" s="329"/>
      <c r="P31" s="43"/>
      <c r="S31" s="11"/>
      <c r="T31" s="11"/>
      <c r="Y31" s="2"/>
    </row>
    <row r="32" spans="2:29" ht="20.5" customHeight="1">
      <c r="B32" s="106">
        <v>22</v>
      </c>
      <c r="C32" s="155"/>
      <c r="D32" s="78" t="str">
        <f t="shared" si="1"/>
        <v/>
      </c>
      <c r="E32" s="198"/>
      <c r="F32" s="199"/>
      <c r="G32" s="28" t="str">
        <f t="shared" si="2"/>
        <v/>
      </c>
      <c r="H32" s="24" t="str">
        <f t="shared" si="3"/>
        <v/>
      </c>
      <c r="I32" s="200"/>
      <c r="J32" s="201"/>
      <c r="K32" s="28" t="str">
        <f t="shared" si="4"/>
        <v/>
      </c>
      <c r="L32" s="165"/>
      <c r="M32" s="56" t="str">
        <f t="shared" si="0"/>
        <v/>
      </c>
      <c r="N32" s="328"/>
      <c r="O32" s="329"/>
      <c r="P32" s="43"/>
      <c r="Y32" s="2"/>
    </row>
    <row r="33" spans="2:25" ht="20.5" customHeight="1">
      <c r="B33" s="106">
        <v>23</v>
      </c>
      <c r="C33" s="155"/>
      <c r="D33" s="78" t="str">
        <f t="shared" si="1"/>
        <v/>
      </c>
      <c r="E33" s="198"/>
      <c r="F33" s="199"/>
      <c r="G33" s="28" t="str">
        <f t="shared" si="2"/>
        <v/>
      </c>
      <c r="H33" s="24" t="str">
        <f t="shared" si="3"/>
        <v/>
      </c>
      <c r="I33" s="200"/>
      <c r="J33" s="201"/>
      <c r="K33" s="28" t="str">
        <f t="shared" si="4"/>
        <v/>
      </c>
      <c r="L33" s="165"/>
      <c r="M33" s="56" t="str">
        <f t="shared" si="0"/>
        <v/>
      </c>
      <c r="N33" s="328"/>
      <c r="O33" s="329"/>
      <c r="P33" s="43"/>
      <c r="Y33" s="2"/>
    </row>
    <row r="34" spans="2:25" ht="20.5" customHeight="1">
      <c r="B34" s="106">
        <v>24</v>
      </c>
      <c r="C34" s="155"/>
      <c r="D34" s="78" t="str">
        <f t="shared" si="1"/>
        <v/>
      </c>
      <c r="E34" s="198"/>
      <c r="F34" s="199"/>
      <c r="G34" s="28" t="str">
        <f t="shared" si="2"/>
        <v/>
      </c>
      <c r="H34" s="24" t="str">
        <f t="shared" si="3"/>
        <v/>
      </c>
      <c r="I34" s="200"/>
      <c r="J34" s="201"/>
      <c r="K34" s="28" t="str">
        <f t="shared" si="4"/>
        <v/>
      </c>
      <c r="L34" s="165"/>
      <c r="M34" s="56" t="str">
        <f t="shared" si="0"/>
        <v/>
      </c>
      <c r="N34" s="328"/>
      <c r="O34" s="329"/>
      <c r="P34" s="43"/>
    </row>
    <row r="35" spans="2:25" ht="20.5" customHeight="1">
      <c r="B35" s="106">
        <v>25</v>
      </c>
      <c r="C35" s="155"/>
      <c r="D35" s="78" t="str">
        <f t="shared" si="1"/>
        <v/>
      </c>
      <c r="E35" s="198"/>
      <c r="F35" s="199"/>
      <c r="G35" s="28" t="str">
        <f t="shared" si="2"/>
        <v/>
      </c>
      <c r="H35" s="24" t="str">
        <f t="shared" si="3"/>
        <v/>
      </c>
      <c r="I35" s="200"/>
      <c r="J35" s="201"/>
      <c r="K35" s="28" t="str">
        <f t="shared" si="4"/>
        <v/>
      </c>
      <c r="L35" s="165"/>
      <c r="M35" s="56" t="str">
        <f t="shared" si="0"/>
        <v/>
      </c>
      <c r="N35" s="328"/>
      <c r="O35" s="329"/>
      <c r="P35" s="43"/>
    </row>
    <row r="36" spans="2:25" ht="20.5" customHeight="1">
      <c r="B36" s="106">
        <v>26</v>
      </c>
      <c r="C36" s="155"/>
      <c r="D36" s="78" t="str">
        <f t="shared" si="1"/>
        <v/>
      </c>
      <c r="E36" s="198"/>
      <c r="F36" s="199"/>
      <c r="G36" s="28" t="str">
        <f t="shared" si="2"/>
        <v/>
      </c>
      <c r="H36" s="24" t="str">
        <f t="shared" si="3"/>
        <v/>
      </c>
      <c r="I36" s="200"/>
      <c r="J36" s="201"/>
      <c r="K36" s="28" t="str">
        <f t="shared" si="4"/>
        <v/>
      </c>
      <c r="L36" s="165"/>
      <c r="M36" s="56" t="str">
        <f t="shared" si="0"/>
        <v/>
      </c>
      <c r="N36" s="328"/>
      <c r="O36" s="329"/>
      <c r="P36" s="43"/>
    </row>
    <row r="37" spans="2:25" ht="20.5" customHeight="1">
      <c r="B37" s="106">
        <v>27</v>
      </c>
      <c r="C37" s="155"/>
      <c r="D37" s="78" t="str">
        <f t="shared" si="1"/>
        <v/>
      </c>
      <c r="E37" s="198"/>
      <c r="F37" s="199"/>
      <c r="G37" s="28" t="str">
        <f t="shared" si="2"/>
        <v/>
      </c>
      <c r="H37" s="24" t="str">
        <f t="shared" si="3"/>
        <v/>
      </c>
      <c r="I37" s="200"/>
      <c r="J37" s="201"/>
      <c r="K37" s="28" t="str">
        <f t="shared" si="4"/>
        <v/>
      </c>
      <c r="L37" s="165"/>
      <c r="M37" s="56" t="str">
        <f t="shared" si="0"/>
        <v/>
      </c>
      <c r="N37" s="328"/>
      <c r="O37" s="329"/>
      <c r="P37" s="43"/>
    </row>
    <row r="38" spans="2:25" ht="20.5" customHeight="1">
      <c r="B38" s="106">
        <v>28</v>
      </c>
      <c r="C38" s="155"/>
      <c r="D38" s="78" t="str">
        <f t="shared" si="1"/>
        <v/>
      </c>
      <c r="E38" s="198"/>
      <c r="F38" s="199"/>
      <c r="G38" s="28" t="str">
        <f t="shared" si="2"/>
        <v/>
      </c>
      <c r="H38" s="24" t="str">
        <f t="shared" si="3"/>
        <v/>
      </c>
      <c r="I38" s="200"/>
      <c r="J38" s="201"/>
      <c r="K38" s="28" t="str">
        <f t="shared" si="4"/>
        <v/>
      </c>
      <c r="L38" s="165"/>
      <c r="M38" s="56" t="str">
        <f t="shared" si="0"/>
        <v/>
      </c>
      <c r="N38" s="328"/>
      <c r="O38" s="329"/>
      <c r="P38" s="43"/>
    </row>
    <row r="39" spans="2:25" ht="20.5" customHeight="1">
      <c r="B39" s="106">
        <v>29</v>
      </c>
      <c r="C39" s="155"/>
      <c r="D39" s="78" t="str">
        <f t="shared" si="1"/>
        <v/>
      </c>
      <c r="E39" s="198"/>
      <c r="F39" s="199"/>
      <c r="G39" s="28" t="str">
        <f t="shared" si="2"/>
        <v/>
      </c>
      <c r="H39" s="24" t="str">
        <f t="shared" si="3"/>
        <v/>
      </c>
      <c r="I39" s="200"/>
      <c r="J39" s="201"/>
      <c r="K39" s="28" t="str">
        <f t="shared" si="4"/>
        <v/>
      </c>
      <c r="L39" s="165"/>
      <c r="M39" s="56" t="str">
        <f t="shared" si="0"/>
        <v/>
      </c>
      <c r="N39" s="328"/>
      <c r="O39" s="329"/>
      <c r="P39" s="43"/>
    </row>
    <row r="40" spans="2:25" ht="20.5" customHeight="1" thickBot="1">
      <c r="B40" s="106">
        <v>30</v>
      </c>
      <c r="C40" s="156"/>
      <c r="D40" s="79" t="str">
        <f t="shared" si="1"/>
        <v/>
      </c>
      <c r="E40" s="202"/>
      <c r="F40" s="203"/>
      <c r="G40" s="29" t="str">
        <f t="shared" si="2"/>
        <v/>
      </c>
      <c r="H40" s="25" t="str">
        <f t="shared" si="3"/>
        <v/>
      </c>
      <c r="I40" s="204"/>
      <c r="J40" s="205"/>
      <c r="K40" s="29" t="str">
        <f t="shared" si="4"/>
        <v/>
      </c>
      <c r="L40" s="170"/>
      <c r="M40" s="29" t="str">
        <f t="shared" si="0"/>
        <v/>
      </c>
      <c r="N40" s="320"/>
      <c r="O40" s="321"/>
      <c r="P40" s="43"/>
    </row>
    <row r="41" spans="2:25" ht="15" customHeight="1" thickTop="1" thickBot="1">
      <c r="C41" s="45"/>
      <c r="D41" s="46"/>
      <c r="E41" s="14">
        <f>SUM(E11:E40)</f>
        <v>12</v>
      </c>
      <c r="F41" s="30"/>
      <c r="G41" s="30"/>
      <c r="H41" s="26"/>
      <c r="I41" s="30"/>
      <c r="J41" s="26"/>
      <c r="K41" s="30"/>
      <c r="L41" s="26"/>
      <c r="M41" s="27">
        <f>SUM(M11:M40)</f>
        <v>33100</v>
      </c>
      <c r="N41" s="262"/>
      <c r="O41" s="263"/>
      <c r="P41" s="43"/>
    </row>
    <row r="42" spans="2:25" ht="15" customHeight="1" thickBot="1">
      <c r="C42" s="2"/>
      <c r="D42" s="2"/>
      <c r="F42" s="2"/>
    </row>
    <row r="43" spans="2:25" ht="23.75" customHeight="1">
      <c r="C43" s="47" t="s">
        <v>120</v>
      </c>
      <c r="D43" s="48"/>
      <c r="E43" s="49"/>
      <c r="F43" s="21">
        <f>E41</f>
        <v>12</v>
      </c>
      <c r="G43" s="57" t="s">
        <v>121</v>
      </c>
      <c r="J43" s="289" t="s">
        <v>106</v>
      </c>
      <c r="K43" s="290"/>
      <c r="L43" s="290"/>
      <c r="M43" s="290"/>
      <c r="N43" s="290"/>
      <c r="O43" s="291"/>
      <c r="P43" s="32"/>
    </row>
    <row r="44" spans="2:25" ht="23.75" customHeight="1">
      <c r="C44" s="50" t="s">
        <v>122</v>
      </c>
      <c r="D44" s="35"/>
      <c r="E44" s="18"/>
      <c r="F44" s="22">
        <f>M41</f>
        <v>33100</v>
      </c>
      <c r="G44" s="58" t="s">
        <v>108</v>
      </c>
      <c r="J44" s="322"/>
      <c r="K44" s="323"/>
      <c r="L44" s="323"/>
      <c r="M44" s="323"/>
      <c r="N44" s="323"/>
      <c r="O44" s="324"/>
      <c r="P44" s="33"/>
    </row>
    <row r="45" spans="2:25" ht="23.75" customHeight="1">
      <c r="C45" s="50" t="s">
        <v>109</v>
      </c>
      <c r="D45" s="35"/>
      <c r="E45" s="18"/>
      <c r="F45" s="171"/>
      <c r="G45" s="58" t="s">
        <v>108</v>
      </c>
      <c r="J45" s="322"/>
      <c r="K45" s="323"/>
      <c r="L45" s="323"/>
      <c r="M45" s="323"/>
      <c r="N45" s="323"/>
      <c r="O45" s="324"/>
      <c r="P45" s="33"/>
    </row>
    <row r="46" spans="2:25" ht="23.75" customHeight="1" thickBot="1">
      <c r="C46" s="51" t="s">
        <v>110</v>
      </c>
      <c r="D46" s="52"/>
      <c r="E46" s="53"/>
      <c r="F46" s="23">
        <f>F44-F45</f>
        <v>33100</v>
      </c>
      <c r="G46" s="59" t="s">
        <v>108</v>
      </c>
      <c r="J46" s="322"/>
      <c r="K46" s="323"/>
      <c r="L46" s="323"/>
      <c r="M46" s="323"/>
      <c r="N46" s="323"/>
      <c r="O46" s="324"/>
      <c r="P46" s="33"/>
    </row>
    <row r="47" spans="2:25" ht="21" customHeight="1" thickBot="1">
      <c r="J47" s="325"/>
      <c r="K47" s="326"/>
      <c r="L47" s="326"/>
      <c r="M47" s="326"/>
      <c r="N47" s="326"/>
      <c r="O47" s="327"/>
      <c r="P47" s="33"/>
    </row>
    <row r="48" spans="2:25" ht="21" customHeight="1">
      <c r="C48" s="4" t="s">
        <v>111</v>
      </c>
    </row>
    <row r="49" spans="3:14" ht="21" customHeight="1">
      <c r="F49" s="11"/>
    </row>
    <row r="50" spans="3:14" ht="16.5" customHeight="1">
      <c r="C50" s="207"/>
      <c r="D50" s="207"/>
      <c r="F50" s="11"/>
      <c r="G50" s="2"/>
      <c r="H50" s="54"/>
    </row>
    <row r="51" spans="3:14" ht="16.5" customHeight="1">
      <c r="C51" s="206"/>
      <c r="D51" s="206"/>
      <c r="E51" s="2"/>
      <c r="F51" s="11"/>
      <c r="G51" s="2"/>
      <c r="H51" s="2"/>
      <c r="I51" s="2"/>
      <c r="J51" s="2"/>
      <c r="K51" s="2"/>
      <c r="L51" s="2"/>
      <c r="M51" s="2"/>
      <c r="N51" s="2"/>
    </row>
    <row r="52" spans="3:14" ht="16.5" customHeight="1">
      <c r="C52" s="206"/>
      <c r="D52" s="206"/>
      <c r="E52" s="2"/>
      <c r="I52" s="2"/>
      <c r="J52" s="2"/>
      <c r="K52" s="2"/>
      <c r="L52" s="2"/>
      <c r="M52" s="2"/>
    </row>
    <row r="53" spans="3:14" ht="16.5" customHeight="1"/>
    <row r="54" spans="3:14" ht="16.5" customHeight="1">
      <c r="N54" s="38"/>
    </row>
    <row r="55" spans="3:14" ht="14.25" customHeight="1"/>
    <row r="57" spans="3:14" ht="14.25" customHeight="1"/>
  </sheetData>
  <sheetProtection algorithmName="SHA-512" hashValue="TTfaqDzOFSq4hplybYOx5s8qJxgaZ/Abxok0G+AHXnDV1QuKLhKc3h2HxhoW9YI3nym7Ji9jd7+EQ6NINZnOSg==" saltValue="SWcWz4ZCxdzOLZ642gw9mA==" spinCount="100000" sheet="1" selectLockedCells="1"/>
  <mergeCells count="58">
    <mergeCell ref="E2:M2"/>
    <mergeCell ref="W2:X2"/>
    <mergeCell ref="Y2:AB2"/>
    <mergeCell ref="W3:W4"/>
    <mergeCell ref="X3:X4"/>
    <mergeCell ref="Y3:Y4"/>
    <mergeCell ref="Z3:Z4"/>
    <mergeCell ref="AA3:AA4"/>
    <mergeCell ref="AB3:AB4"/>
    <mergeCell ref="L4:N4"/>
    <mergeCell ref="E4:H4"/>
    <mergeCell ref="E8:O8"/>
    <mergeCell ref="E9:E10"/>
    <mergeCell ref="F9:H9"/>
    <mergeCell ref="I9:K9"/>
    <mergeCell ref="L9:L10"/>
    <mergeCell ref="M9:M10"/>
    <mergeCell ref="N9:O10"/>
    <mergeCell ref="C4:D4"/>
    <mergeCell ref="C6:D6"/>
    <mergeCell ref="E6:H6"/>
    <mergeCell ref="N22:O22"/>
    <mergeCell ref="N11:O11"/>
    <mergeCell ref="N12:O12"/>
    <mergeCell ref="N13:O13"/>
    <mergeCell ref="N14:O14"/>
    <mergeCell ref="N15:O15"/>
    <mergeCell ref="N16:O16"/>
    <mergeCell ref="N17:O17"/>
    <mergeCell ref="N18:O18"/>
    <mergeCell ref="N19:O19"/>
    <mergeCell ref="N20:O20"/>
    <mergeCell ref="N21:O21"/>
    <mergeCell ref="L5:N5"/>
    <mergeCell ref="N34:O34"/>
    <mergeCell ref="N23:O23"/>
    <mergeCell ref="N24:O24"/>
    <mergeCell ref="N25:O25"/>
    <mergeCell ref="N26:O26"/>
    <mergeCell ref="N27:O27"/>
    <mergeCell ref="N28:O28"/>
    <mergeCell ref="N29:O29"/>
    <mergeCell ref="N30:O30"/>
    <mergeCell ref="N31:O31"/>
    <mergeCell ref="N32:O32"/>
    <mergeCell ref="N33:O33"/>
    <mergeCell ref="N35:O35"/>
    <mergeCell ref="N36:O36"/>
    <mergeCell ref="N37:O37"/>
    <mergeCell ref="N38:O38"/>
    <mergeCell ref="N39:O39"/>
    <mergeCell ref="C52:D52"/>
    <mergeCell ref="N40:O40"/>
    <mergeCell ref="N41:O41"/>
    <mergeCell ref="J43:O43"/>
    <mergeCell ref="J44:O47"/>
    <mergeCell ref="C50:D50"/>
    <mergeCell ref="C51:D51"/>
  </mergeCells>
  <phoneticPr fontId="2"/>
  <dataValidations count="4">
    <dataValidation type="date" allowBlank="1" showInputMessage="1" showErrorMessage="1" errorTitle="本事業の年度内をご選択ください" error="2026または2027のみ選択可能です。" sqref="C11:C40" xr:uid="{5919D018-506E-4B82-8670-8C89743B4EFE}">
      <formula1>46149</formula1>
      <formula2>46444</formula2>
    </dataValidation>
    <dataValidation type="list" allowBlank="1" showInputMessage="1" showErrorMessage="1" sqref="L11:L40" xr:uid="{7372EFA3-837D-4DC6-ACEA-8AEA545241A2}">
      <formula1>"謝金支払基準,内規"</formula1>
    </dataValidation>
    <dataValidation type="list" allowBlank="1" showInputMessage="1" showErrorMessage="1" sqref="F11:F40" xr:uid="{148A9115-2B1E-4852-8C72-912CBA9F3EB1}">
      <formula1>執筆２</formula1>
    </dataValidation>
    <dataValidation type="decimal" operator="greaterThan" allowBlank="1" showInputMessage="1" showErrorMessage="1" sqref="E11:E40 I11:J40" xr:uid="{5FDE3136-E616-4E7D-92D3-C9C54B5FA9B3}">
      <formula1>0</formula1>
    </dataValidation>
  </dataValidations>
  <pageMargins left="0.78740157480314965" right="0.51181102362204722" top="0.78740157480314965" bottom="0.39370078740157483" header="0.51181102362204722" footer="0.51181102362204722"/>
  <pageSetup paperSize="9" scale="5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E65CB7DF5E0814A885823ACA03ED713" ma:contentTypeVersion="12" ma:contentTypeDescription="新しいドキュメントを作成します。" ma:contentTypeScope="" ma:versionID="19e8b869a40a35acd823a025a76141f9">
  <xsd:schema xmlns:xsd="http://www.w3.org/2001/XMLSchema" xmlns:xs="http://www.w3.org/2001/XMLSchema" xmlns:p="http://schemas.microsoft.com/office/2006/metadata/properties" xmlns:ns2="ed85c978-2231-4535-9a29-82d8d50718e4" xmlns:ns3="dff9c8ec-6335-401b-98d1-76538194230e" targetNamespace="http://schemas.microsoft.com/office/2006/metadata/properties" ma:root="true" ma:fieldsID="e214cd9ef97a04a89c8cabb0b80361a6" ns2:_="" ns3:_="">
    <xsd:import namespace="ed85c978-2231-4535-9a29-82d8d50718e4"/>
    <xsd:import namespace="dff9c8ec-6335-401b-98d1-76538194230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85c978-2231-4535-9a29-82d8d50718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6ebeabc6-1c0c-4751-aeab-3e30fad09a7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f9c8ec-6335-401b-98d1-76538194230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0207549-222a-4bdc-8ead-67f0d27ea9fa}" ma:internalName="TaxCatchAll" ma:showField="CatchAllData" ma:web="dff9c8ec-6335-401b-98d1-7653819423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d85c978-2231-4535-9a29-82d8d50718e4">
      <Terms xmlns="http://schemas.microsoft.com/office/infopath/2007/PartnerControls"/>
    </lcf76f155ced4ddcb4097134ff3c332f>
    <TaxCatchAll xmlns="dff9c8ec-6335-401b-98d1-76538194230e" xsi:nil="true"/>
  </documentManagement>
</p:properties>
</file>

<file path=customXml/itemProps1.xml><?xml version="1.0" encoding="utf-8"?>
<ds:datastoreItem xmlns:ds="http://schemas.openxmlformats.org/officeDocument/2006/customXml" ds:itemID="{16B4F6FE-F050-4C33-BF17-C1DEF07DA5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85c978-2231-4535-9a29-82d8d50718e4"/>
    <ds:schemaRef ds:uri="dff9c8ec-6335-401b-98d1-7653819423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21B6D06-8A3D-45D2-85FC-8C70E7DE99EA}">
  <ds:schemaRefs>
    <ds:schemaRef ds:uri="http://schemas.microsoft.com/sharepoint/v3/contenttype/forms"/>
  </ds:schemaRefs>
</ds:datastoreItem>
</file>

<file path=customXml/itemProps3.xml><?xml version="1.0" encoding="utf-8"?>
<ds:datastoreItem xmlns:ds="http://schemas.openxmlformats.org/officeDocument/2006/customXml" ds:itemID="{86ABB8E2-6D0E-419F-B213-4D44E2758BA2}">
  <ds:schemaRefs>
    <ds:schemaRef ds:uri="http://schemas.microsoft.com/office/2006/metadata/properties"/>
    <ds:schemaRef ds:uri="ed85c978-2231-4535-9a29-82d8d50718e4"/>
    <ds:schemaRef ds:uri="http://schemas.microsoft.com/office/infopath/2007/PartnerControls"/>
    <ds:schemaRef ds:uri="http://www.w3.org/XML/1998/namespace"/>
    <ds:schemaRef ds:uri="http://purl.org/dc/terms/"/>
    <ds:schemaRef ds:uri="http://purl.org/dc/elements/1.1/"/>
    <ds:schemaRef ds:uri="http://schemas.microsoft.com/office/2006/documentManagement/types"/>
    <ds:schemaRef ds:uri="dff9c8ec-6335-401b-98d1-76538194230e"/>
    <ds:schemaRef ds:uri="http://schemas.openxmlformats.org/package/2006/metadata/core-properties"/>
    <ds:schemaRef ds:uri="http://purl.org/dc/dcmitype/"/>
    <ds:schemaRef ds:uri="01b911ed-58f8-4a2a-8c5e-b3f6e379b589"/>
    <ds:schemaRef ds:uri="5534a601-7e21-446d-8b3a-e7da0cf77d7b"/>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7</vt:i4>
      </vt:variant>
      <vt:variant>
        <vt:lpstr>名前付き一覧</vt:lpstr>
      </vt:variant>
      <vt:variant>
        <vt:i4>28</vt:i4>
      </vt:variant>
    </vt:vector>
  </HeadingPairs>
  <TitlesOfParts>
    <vt:vector size="35" baseType="lpstr">
      <vt:lpstr>リスト</vt:lpstr>
      <vt:lpstr>講演会・研修</vt:lpstr>
      <vt:lpstr>会議出席</vt:lpstr>
      <vt:lpstr>執筆</vt:lpstr>
      <vt:lpstr>【記入例】講演会・研修</vt:lpstr>
      <vt:lpstr>【記入例】会議出席</vt:lpstr>
      <vt:lpstr>【記入例】執筆</vt:lpstr>
      <vt:lpstr>_1</vt:lpstr>
      <vt:lpstr>_10</vt:lpstr>
      <vt:lpstr>_11</vt:lpstr>
      <vt:lpstr>_12</vt:lpstr>
      <vt:lpstr>_2</vt:lpstr>
      <vt:lpstr>_2026</vt:lpstr>
      <vt:lpstr>_2027</vt:lpstr>
      <vt:lpstr>_3</vt:lpstr>
      <vt:lpstr>_4</vt:lpstr>
      <vt:lpstr>_5</vt:lpstr>
      <vt:lpstr>_6</vt:lpstr>
      <vt:lpstr>_7</vt:lpstr>
      <vt:lpstr>_8</vt:lpstr>
      <vt:lpstr>_9</vt:lpstr>
      <vt:lpstr>【記入例】会議出席!Print_Area</vt:lpstr>
      <vt:lpstr>【記入例】講演会・研修!Print_Area</vt:lpstr>
      <vt:lpstr>【記入例】執筆!Print_Area</vt:lpstr>
      <vt:lpstr>会議出席!Print_Area</vt:lpstr>
      <vt:lpstr>講演会・研修!Print_Area</vt:lpstr>
      <vt:lpstr>執筆!Print_Area</vt:lpstr>
      <vt:lpstr>業界</vt:lpstr>
      <vt:lpstr>時間単価</vt:lpstr>
      <vt:lpstr>執筆</vt:lpstr>
      <vt:lpstr>執筆２</vt:lpstr>
      <vt:lpstr>大学</vt:lpstr>
      <vt:lpstr>地方公共団体等</vt:lpstr>
      <vt:lpstr>民間</vt:lpstr>
      <vt:lpstr>曜日判定</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2007-10-04T01:44:15Z</dcterms:created>
  <dcterms:modified xsi:type="dcterms:W3CDTF">2026-07-09T05:07:27Z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0x0101009E65CB7DF5E0814A885823ACA03ED713</vt:lpwstr>
  </property>
  <property fmtid="{D5CDD505-2E9C-101B-9397-08002B2CF9AE}" pid="3" name="MSIP_Label_ea60d57e-af5b-4752-ac57-3e4f28ca11dc_Enabled">
    <vt:lpwstr>true</vt:lpwstr>
  </property>
  <property fmtid="{D5CDD505-2E9C-101B-9397-08002B2CF9AE}" pid="4" name="MSIP_Label_ea60d57e-af5b-4752-ac57-3e4f28ca11dc_SetDate">
    <vt:lpwstr>2021-07-19T02:37:58Z</vt:lpwstr>
  </property>
  <property fmtid="{D5CDD505-2E9C-101B-9397-08002B2CF9AE}" pid="5" name="MSIP_Label_ea60d57e-af5b-4752-ac57-3e4f28ca11dc_Method">
    <vt:lpwstr>Standard</vt:lpwstr>
  </property>
  <property fmtid="{D5CDD505-2E9C-101B-9397-08002B2CF9AE}" pid="6" name="MSIP_Label_ea60d57e-af5b-4752-ac57-3e4f28ca11dc_Name">
    <vt:lpwstr>ea60d57e-af5b-4752-ac57-3e4f28ca11dc</vt:lpwstr>
  </property>
  <property fmtid="{D5CDD505-2E9C-101B-9397-08002B2CF9AE}" pid="7" name="MSIP_Label_ea60d57e-af5b-4752-ac57-3e4f28ca11dc_SiteId">
    <vt:lpwstr>36da45f1-dd2c-4d1f-af13-5abe46b99921</vt:lpwstr>
  </property>
  <property fmtid="{D5CDD505-2E9C-101B-9397-08002B2CF9AE}" pid="8" name="MSIP_Label_ea60d57e-af5b-4752-ac57-3e4f28ca11dc_ActionId">
    <vt:lpwstr>33610687-a21e-4e74-be21-d39b4dcd5dc1</vt:lpwstr>
  </property>
  <property fmtid="{D5CDD505-2E9C-101B-9397-08002B2CF9AE}" pid="9" name="MSIP_Label_ea60d57e-af5b-4752-ac57-3e4f28ca11dc_ContentBits">
    <vt:lpwstr>0</vt:lpwstr>
  </property>
  <property fmtid="{D5CDD505-2E9C-101B-9397-08002B2CF9AE}" pid="10" name="MediaServiceImageTags">
    <vt:lpwstr/>
  </property>
</Properties>
</file>